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hilbu1\Documents\"/>
    </mc:Choice>
  </mc:AlternateContent>
  <xr:revisionPtr revIDLastSave="0" documentId="8_{47D943A9-CCAC-4B7C-8D57-578725B5F264}" xr6:coauthVersionLast="47" xr6:coauthVersionMax="47" xr10:uidLastSave="{00000000-0000-0000-0000-000000000000}"/>
  <bookViews>
    <workbookView xWindow="-120" yWindow="-120" windowWidth="29040" windowHeight="15720" tabRatio="761" xr2:uid="{A353D12C-01BF-4C50-AC68-8D576F7F7BDE}"/>
  </bookViews>
  <sheets>
    <sheet name="Example Fallow Program" sheetId="9" r:id="rId1"/>
    <sheet name="Current Fallow Progam" sheetId="8" r:id="rId2"/>
  </sheets>
  <definedNames>
    <definedName name="_xlnm.Print_Area" localSheetId="1">'Current Fallow Progam'!$A$1:$Y$36</definedName>
    <definedName name="_xlnm.Print_Area" localSheetId="0">'Example Fallow Program'!$A$1:$Y$36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0" i="9" l="1"/>
  <c r="S19" i="9"/>
  <c r="R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S13" i="8"/>
  <c r="S22" i="9"/>
  <c r="V32" i="9"/>
  <c r="U32" i="9"/>
  <c r="S32" i="9"/>
  <c r="R32" i="9"/>
  <c r="N32" i="9"/>
  <c r="O32" i="9"/>
  <c r="J32" i="9"/>
  <c r="P32" i="9"/>
  <c r="V31" i="9"/>
  <c r="U31" i="9"/>
  <c r="S31" i="9"/>
  <c r="R31" i="9"/>
  <c r="N31" i="9"/>
  <c r="O31" i="9"/>
  <c r="W31" i="9"/>
  <c r="J31" i="9"/>
  <c r="K31" i="9"/>
  <c r="L31" i="9"/>
  <c r="P31" i="9"/>
  <c r="V30" i="9"/>
  <c r="U30" i="9"/>
  <c r="S30" i="9"/>
  <c r="R30" i="9"/>
  <c r="N30" i="9"/>
  <c r="O30" i="9"/>
  <c r="J30" i="9"/>
  <c r="P30" i="9"/>
  <c r="V29" i="9"/>
  <c r="U29" i="9"/>
  <c r="S29" i="9"/>
  <c r="R29" i="9"/>
  <c r="N29" i="9"/>
  <c r="O29" i="9"/>
  <c r="W29" i="9"/>
  <c r="J29" i="9"/>
  <c r="K29" i="9"/>
  <c r="L29" i="9"/>
  <c r="P29" i="9"/>
  <c r="V28" i="9"/>
  <c r="U28" i="9"/>
  <c r="S28" i="9"/>
  <c r="R28" i="9"/>
  <c r="N28" i="9"/>
  <c r="O28" i="9"/>
  <c r="J28" i="9"/>
  <c r="P28" i="9"/>
  <c r="K28" i="9"/>
  <c r="L28" i="9"/>
  <c r="V27" i="9"/>
  <c r="U27" i="9"/>
  <c r="S27" i="9"/>
  <c r="R27" i="9"/>
  <c r="N27" i="9"/>
  <c r="O27" i="9"/>
  <c r="W27" i="9"/>
  <c r="J27" i="9"/>
  <c r="K27" i="9"/>
  <c r="L27" i="9"/>
  <c r="P27" i="9"/>
  <c r="V26" i="9"/>
  <c r="U26" i="9"/>
  <c r="S26" i="9"/>
  <c r="R26" i="9"/>
  <c r="N26" i="9"/>
  <c r="O26" i="9"/>
  <c r="W26" i="9"/>
  <c r="J26" i="9"/>
  <c r="P26" i="9"/>
  <c r="V25" i="9"/>
  <c r="U25" i="9"/>
  <c r="S25" i="9"/>
  <c r="R25" i="9"/>
  <c r="N25" i="9"/>
  <c r="O25" i="9"/>
  <c r="J25" i="9"/>
  <c r="P25" i="9"/>
  <c r="V24" i="9"/>
  <c r="U24" i="9"/>
  <c r="S24" i="9"/>
  <c r="R24" i="9"/>
  <c r="N24" i="9"/>
  <c r="O24" i="9"/>
  <c r="W24" i="9"/>
  <c r="J24" i="9"/>
  <c r="K24" i="9"/>
  <c r="L24" i="9"/>
  <c r="P24" i="9"/>
  <c r="V23" i="9"/>
  <c r="U23" i="9"/>
  <c r="S23" i="9"/>
  <c r="R23" i="9"/>
  <c r="N23" i="9"/>
  <c r="O23" i="9"/>
  <c r="W23" i="9"/>
  <c r="J23" i="9"/>
  <c r="P23" i="9"/>
  <c r="V22" i="9"/>
  <c r="U22" i="9"/>
  <c r="R22" i="9"/>
  <c r="N22" i="9"/>
  <c r="O22" i="9"/>
  <c r="W22" i="9"/>
  <c r="J22" i="9"/>
  <c r="K22" i="9"/>
  <c r="L22" i="9"/>
  <c r="P22" i="9"/>
  <c r="U21" i="9"/>
  <c r="V21" i="9"/>
  <c r="S21" i="9"/>
  <c r="R21" i="9"/>
  <c r="J21" i="9"/>
  <c r="K21" i="9"/>
  <c r="L21" i="9"/>
  <c r="N21" i="9"/>
  <c r="O21" i="9"/>
  <c r="U20" i="9"/>
  <c r="V20" i="9"/>
  <c r="S20" i="9"/>
  <c r="J20" i="9"/>
  <c r="V19" i="9"/>
  <c r="U19" i="9"/>
  <c r="R19" i="9"/>
  <c r="J19" i="9"/>
  <c r="P19" i="9"/>
  <c r="K19" i="9"/>
  <c r="L19" i="9"/>
  <c r="N19" i="9"/>
  <c r="O19" i="9"/>
  <c r="W19" i="9"/>
  <c r="V18" i="9"/>
  <c r="U18" i="9"/>
  <c r="S18" i="9"/>
  <c r="R18" i="9"/>
  <c r="J18" i="9"/>
  <c r="K18" i="9"/>
  <c r="L18" i="9"/>
  <c r="V17" i="9"/>
  <c r="U17" i="9"/>
  <c r="S17" i="9"/>
  <c r="R17" i="9"/>
  <c r="J17" i="9"/>
  <c r="P17" i="9"/>
  <c r="K17" i="9"/>
  <c r="L17" i="9"/>
  <c r="N17" i="9"/>
  <c r="O17" i="9"/>
  <c r="W17" i="9"/>
  <c r="V16" i="9"/>
  <c r="U16" i="9"/>
  <c r="S16" i="9"/>
  <c r="R16" i="9"/>
  <c r="J16" i="9"/>
  <c r="K16" i="9"/>
  <c r="L16" i="9"/>
  <c r="N16" i="9"/>
  <c r="O16" i="9"/>
  <c r="V15" i="9"/>
  <c r="U15" i="9"/>
  <c r="S15" i="9"/>
  <c r="R15" i="9"/>
  <c r="J15" i="9"/>
  <c r="K15" i="9"/>
  <c r="L15" i="9"/>
  <c r="P15" i="9"/>
  <c r="N15" i="9"/>
  <c r="O15" i="9"/>
  <c r="V14" i="9"/>
  <c r="U14" i="9"/>
  <c r="S14" i="9"/>
  <c r="R14" i="9"/>
  <c r="J14" i="9"/>
  <c r="P14" i="9"/>
  <c r="K14" i="9"/>
  <c r="L14" i="9"/>
  <c r="N14" i="9"/>
  <c r="O14" i="9"/>
  <c r="W14" i="9"/>
  <c r="V13" i="9"/>
  <c r="U13" i="9"/>
  <c r="S13" i="9"/>
  <c r="R13" i="9"/>
  <c r="J13" i="9"/>
  <c r="V32" i="8"/>
  <c r="U32" i="8"/>
  <c r="N32" i="8"/>
  <c r="O32" i="8"/>
  <c r="W32" i="8"/>
  <c r="J32" i="8"/>
  <c r="K32" i="8"/>
  <c r="L32" i="8"/>
  <c r="P32" i="8"/>
  <c r="V31" i="8"/>
  <c r="U31" i="8"/>
  <c r="N31" i="8"/>
  <c r="O31" i="8"/>
  <c r="J31" i="8"/>
  <c r="P31" i="8"/>
  <c r="K31" i="8"/>
  <c r="L31" i="8"/>
  <c r="V30" i="8"/>
  <c r="U30" i="8"/>
  <c r="N30" i="8"/>
  <c r="O30" i="8"/>
  <c r="W30" i="8"/>
  <c r="J30" i="8"/>
  <c r="P30" i="8"/>
  <c r="V29" i="8"/>
  <c r="U29" i="8"/>
  <c r="N29" i="8"/>
  <c r="O29" i="8"/>
  <c r="J29" i="8"/>
  <c r="P29" i="8"/>
  <c r="V28" i="8"/>
  <c r="U28" i="8"/>
  <c r="N28" i="8"/>
  <c r="O28" i="8"/>
  <c r="W28" i="8"/>
  <c r="J28" i="8"/>
  <c r="P28" i="8"/>
  <c r="V27" i="8"/>
  <c r="U27" i="8"/>
  <c r="N27" i="8"/>
  <c r="O27" i="8"/>
  <c r="W27" i="8"/>
  <c r="J27" i="8"/>
  <c r="K27" i="8"/>
  <c r="L27" i="8"/>
  <c r="P27" i="8"/>
  <c r="V26" i="8"/>
  <c r="U26" i="8"/>
  <c r="N26" i="8"/>
  <c r="O26" i="8"/>
  <c r="W26" i="8"/>
  <c r="J26" i="8"/>
  <c r="P26" i="8"/>
  <c r="K26" i="8"/>
  <c r="L26" i="8"/>
  <c r="V25" i="8"/>
  <c r="U25" i="8"/>
  <c r="N25" i="8"/>
  <c r="O25" i="8"/>
  <c r="W25" i="8"/>
  <c r="J25" i="8"/>
  <c r="P25" i="8"/>
  <c r="K25" i="8"/>
  <c r="L25" i="8"/>
  <c r="V24" i="8"/>
  <c r="U24" i="8"/>
  <c r="N24" i="8"/>
  <c r="O24" i="8"/>
  <c r="W24" i="8"/>
  <c r="J24" i="8"/>
  <c r="K24" i="8"/>
  <c r="L24" i="8"/>
  <c r="V23" i="8"/>
  <c r="U23" i="8"/>
  <c r="N23" i="8"/>
  <c r="O23" i="8"/>
  <c r="J23" i="8"/>
  <c r="P23" i="8"/>
  <c r="W23" i="8"/>
  <c r="K23" i="8"/>
  <c r="L23" i="8"/>
  <c r="V22" i="8"/>
  <c r="U22" i="8"/>
  <c r="N22" i="8"/>
  <c r="O22" i="8"/>
  <c r="J22" i="8"/>
  <c r="P22" i="8"/>
  <c r="K22" i="8"/>
  <c r="L22" i="8"/>
  <c r="U21" i="8"/>
  <c r="V21" i="8"/>
  <c r="J21" i="8"/>
  <c r="P21" i="8"/>
  <c r="U20" i="8"/>
  <c r="V20" i="8"/>
  <c r="J20" i="8"/>
  <c r="P20" i="8"/>
  <c r="N20" i="8"/>
  <c r="O20" i="8"/>
  <c r="W20" i="8"/>
  <c r="V19" i="8"/>
  <c r="U19" i="8"/>
  <c r="J19" i="8"/>
  <c r="K19" i="8"/>
  <c r="L19" i="8"/>
  <c r="P19" i="8"/>
  <c r="W19" i="8"/>
  <c r="V18" i="8"/>
  <c r="U18" i="8"/>
  <c r="J18" i="8"/>
  <c r="P18" i="8"/>
  <c r="V17" i="8"/>
  <c r="U17" i="8"/>
  <c r="J17" i="8"/>
  <c r="P17" i="8"/>
  <c r="K17" i="8"/>
  <c r="L17" i="8"/>
  <c r="V16" i="8"/>
  <c r="U16" i="8"/>
  <c r="J16" i="8"/>
  <c r="K16" i="8"/>
  <c r="L16" i="8"/>
  <c r="V15" i="8"/>
  <c r="W15" i="8"/>
  <c r="U15" i="8"/>
  <c r="J15" i="8"/>
  <c r="K15" i="8"/>
  <c r="L15" i="8"/>
  <c r="V14" i="8"/>
  <c r="U14" i="8"/>
  <c r="J14" i="8"/>
  <c r="K14" i="8"/>
  <c r="L14" i="8"/>
  <c r="P14" i="8"/>
  <c r="U13" i="8"/>
  <c r="V13" i="8"/>
  <c r="J13" i="8"/>
  <c r="K13" i="8"/>
  <c r="L13" i="8"/>
  <c r="N17" i="8"/>
  <c r="O17" i="8"/>
  <c r="W17" i="8"/>
  <c r="N13" i="8"/>
  <c r="O13" i="8"/>
  <c r="W13" i="8"/>
  <c r="N16" i="8"/>
  <c r="O16" i="8"/>
  <c r="W16" i="8"/>
  <c r="N19" i="8"/>
  <c r="O19" i="8"/>
  <c r="N21" i="8"/>
  <c r="O21" i="8"/>
  <c r="W21" i="8"/>
  <c r="N15" i="8"/>
  <c r="O15" i="8"/>
  <c r="N18" i="8"/>
  <c r="O18" i="8"/>
  <c r="W18" i="8"/>
  <c r="N14" i="8"/>
  <c r="O14" i="8"/>
  <c r="W14" i="8"/>
  <c r="K21" i="8"/>
  <c r="L21" i="8"/>
  <c r="P16" i="8"/>
  <c r="K18" i="8"/>
  <c r="L18" i="8"/>
  <c r="P24" i="8"/>
  <c r="P13" i="8"/>
  <c r="K25" i="9"/>
  <c r="L25" i="9"/>
  <c r="K32" i="9"/>
  <c r="L32" i="9"/>
  <c r="K23" i="9"/>
  <c r="L23" i="9"/>
  <c r="K29" i="8"/>
  <c r="L29" i="8"/>
  <c r="K20" i="8"/>
  <c r="L20" i="8"/>
  <c r="P15" i="8"/>
  <c r="K30" i="8"/>
  <c r="L30" i="8"/>
  <c r="K28" i="8"/>
  <c r="L28" i="8"/>
  <c r="K26" i="9"/>
  <c r="L26" i="9"/>
  <c r="K30" i="9"/>
  <c r="L30" i="9"/>
  <c r="W22" i="8"/>
  <c r="W34" i="8"/>
  <c r="W29" i="8"/>
  <c r="W31" i="8"/>
  <c r="W28" i="9"/>
  <c r="W32" i="9"/>
  <c r="W30" i="9"/>
  <c r="W15" i="9"/>
  <c r="P18" i="9"/>
  <c r="N18" i="9"/>
  <c r="O18" i="9"/>
  <c r="W18" i="9"/>
  <c r="W25" i="9"/>
  <c r="P21" i="9"/>
  <c r="W21" i="9"/>
  <c r="P16" i="9"/>
  <c r="W16" i="9"/>
  <c r="K20" i="9"/>
  <c r="L20" i="9"/>
  <c r="N20" i="9"/>
  <c r="O20" i="9"/>
  <c r="P20" i="9"/>
  <c r="W20" i="9"/>
  <c r="K13" i="9" l="1"/>
  <c r="L13" i="9" s="1"/>
  <c r="N13" i="9" s="1"/>
  <c r="O13" i="9" s="1"/>
  <c r="P13" i="9" l="1"/>
  <c r="W13" i="9" s="1"/>
  <c r="W34" i="9" s="1"/>
</calcChain>
</file>

<file path=xl/sharedStrings.xml><?xml version="1.0" encoding="utf-8"?>
<sst xmlns="http://schemas.openxmlformats.org/spreadsheetml/2006/main" count="652" uniqueCount="125">
  <si>
    <t>Disk</t>
  </si>
  <si>
    <t>Chisel Plow</t>
  </si>
  <si>
    <t>Hipper</t>
  </si>
  <si>
    <t>Boom Sprayer</t>
  </si>
  <si>
    <t>Operation</t>
  </si>
  <si>
    <t>Size (FT)</t>
  </si>
  <si>
    <t>Implement</t>
  </si>
  <si>
    <t>Tractor</t>
  </si>
  <si>
    <t>Size (HP)</t>
  </si>
  <si>
    <t>Rate</t>
  </si>
  <si>
    <t>Field</t>
  </si>
  <si>
    <t>Speed (MPH)</t>
  </si>
  <si>
    <t>Field Eff.</t>
  </si>
  <si>
    <t>(%)</t>
  </si>
  <si>
    <t>Perf. Rate</t>
  </si>
  <si>
    <t>(Ac/Hr)</t>
  </si>
  <si>
    <t>(Hr/Ac)</t>
  </si>
  <si>
    <t>Times</t>
  </si>
  <si>
    <t>Over</t>
  </si>
  <si>
    <t>Herbicide</t>
  </si>
  <si>
    <t>Applied</t>
  </si>
  <si>
    <t>Name of</t>
  </si>
  <si>
    <t>Atrazine 4L</t>
  </si>
  <si>
    <t>Recommended</t>
  </si>
  <si>
    <t>2.4 - 3.0</t>
  </si>
  <si>
    <t>Application</t>
  </si>
  <si>
    <t>Actual</t>
  </si>
  <si>
    <t>Atrazine 90DF</t>
  </si>
  <si>
    <t>(qty/A)</t>
  </si>
  <si>
    <t>(unit/A)</t>
  </si>
  <si>
    <t>Vlookup Table for Herbicides</t>
  </si>
  <si>
    <t>Material</t>
  </si>
  <si>
    <t>Price</t>
  </si>
  <si>
    <t>($/unit)</t>
  </si>
  <si>
    <t>Cost</t>
  </si>
  <si>
    <t>Per Acre</t>
  </si>
  <si>
    <t>($/acre)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</si>
  <si>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</si>
  <si>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</si>
  <si>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</si>
  <si>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</si>
  <si>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</si>
  <si>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</si>
  <si>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</si>
  <si>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</si>
  <si>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</si>
  <si>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</si>
  <si>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</si>
  <si>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</si>
  <si>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Month</t>
  </si>
  <si>
    <t>Day</t>
  </si>
  <si>
    <t>(gal/A)</t>
  </si>
  <si>
    <t>Fuel</t>
  </si>
  <si>
    <t>Use</t>
  </si>
  <si>
    <t>($/A)</t>
  </si>
  <si>
    <t>Labor</t>
  </si>
  <si>
    <t>Total</t>
  </si>
  <si>
    <t>Bed up</t>
  </si>
  <si>
    <t>Bottom Plow</t>
  </si>
  <si>
    <t>1.0 - 2.0</t>
  </si>
  <si>
    <t>Number</t>
  </si>
  <si>
    <t>Total Variable Fallow Program Cost =</t>
  </si>
  <si>
    <t>Variable</t>
  </si>
  <si>
    <t>SUGARCANE FALLOW WEED CONTROL PROGRAM - PRODUCER DECISION AID</t>
  </si>
  <si>
    <t>- -</t>
  </si>
  <si>
    <t>AAtrex 4L</t>
  </si>
  <si>
    <t xml:space="preserve">Direx 4L </t>
  </si>
  <si>
    <t>Permit 75DF</t>
  </si>
  <si>
    <t>0.67 - 1.33</t>
  </si>
  <si>
    <t>Valor SX 51WG</t>
  </si>
  <si>
    <t xml:space="preserve">              - -</t>
  </si>
  <si>
    <t xml:space="preserve">       - -</t>
  </si>
  <si>
    <t xml:space="preserve">     - -</t>
  </si>
  <si>
    <t>Estd.</t>
  </si>
  <si>
    <t>Fuel Price ($/gal) =</t>
  </si>
  <si>
    <t>Labor Cost ($/hr) =</t>
  </si>
  <si>
    <t>Aim 2EC</t>
  </si>
  <si>
    <t>3.0 - 4.0</t>
  </si>
  <si>
    <t>2,4-D Amine</t>
  </si>
  <si>
    <t>1.0 - 1.5</t>
  </si>
  <si>
    <t>Qt / Acre</t>
  </si>
  <si>
    <t>Oz / Acre</t>
  </si>
  <si>
    <t>Lb / Acre</t>
  </si>
  <si>
    <t>Pt /  Acre</t>
  </si>
  <si>
    <t>Herbicide Adjuvants:</t>
  </si>
  <si>
    <t>Generic Paraquat 3L</t>
  </si>
  <si>
    <t>2.0</t>
  </si>
  <si>
    <t>Pt / Acre</t>
  </si>
  <si>
    <t>Z-Crop Oil Concentrate</t>
  </si>
  <si>
    <t>Z-Non-ionic Surfactant</t>
  </si>
  <si>
    <t>Z-Water Conditioner/N Additive (liquid)</t>
  </si>
  <si>
    <t>Z-Water Conditioner/N Additive (solid)</t>
  </si>
  <si>
    <t>0.5 - 2.0</t>
  </si>
  <si>
    <t>0.15 - 0.20</t>
  </si>
  <si>
    <t>(2.) Non-ionic Surfactant (1-2 qt/100 gallons of water) @ 10 gal/acre spray volume = 0.10 - 0.20 qt/acre</t>
  </si>
  <si>
    <t>(1.) Crop Oil Concentrate (4 qt/100 gallons of water) @ 10 gal/acre spray volume = 0.40 qt/acre</t>
  </si>
  <si>
    <t>(3a.) Water Conditioner/N Additive (liquid)  (1-4 qt/100 gallons of water) @ 10 gal/acre spray volume = 0.10-0.40 qt/acre</t>
  </si>
  <si>
    <t>(3b.) Water Conditioner/N Additive (solid) (17 lb/100 gallons of water) @ 10 gal/acre spray volume = 1.70 lb/acre</t>
  </si>
  <si>
    <t>0.4</t>
  </si>
  <si>
    <t>0.10 - 0.2</t>
  </si>
  <si>
    <t>0.10 - 0.4</t>
  </si>
  <si>
    <t>1.7</t>
  </si>
  <si>
    <t>1.5 - 2.0</t>
  </si>
  <si>
    <t>pint</t>
  </si>
  <si>
    <t>oz</t>
  </si>
  <si>
    <t>pound</t>
  </si>
  <si>
    <t>qt</t>
  </si>
  <si>
    <t>quart</t>
  </si>
  <si>
    <t>6.0 - 16.0</t>
  </si>
  <si>
    <t>Prowl H2O</t>
  </si>
  <si>
    <t>S-Metolachlor</t>
  </si>
  <si>
    <t>1.78 - 2.44</t>
  </si>
  <si>
    <t>Classic 25DG</t>
  </si>
  <si>
    <t>Clethodim 2EC</t>
  </si>
  <si>
    <t>Direx 80DF</t>
  </si>
  <si>
    <t>Envoke 75WG</t>
  </si>
  <si>
    <t>Generic Glyphosate 4L</t>
  </si>
  <si>
    <t>Karmex 80DF</t>
  </si>
  <si>
    <t>Metribuzin 75DF</t>
  </si>
  <si>
    <t>Pendimethalin 3.3EC</t>
  </si>
  <si>
    <t>Roundup PowerMax 3</t>
  </si>
  <si>
    <t>1.1 - 2.2</t>
  </si>
  <si>
    <t>3.0 - 3.8</t>
  </si>
  <si>
    <t>0.625 - 1.25</t>
  </si>
  <si>
    <t>WeedMaster/Brash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</si>
</sst>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&quot;$&quot;#,##0.00"/>
    <numFmt numFmtId="167" formatCode="0.0%"/>
  </numFmts>
  <fonts count="1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10"/>
      <color indexed="39"/>
      <name val="Arial"/>
      <family val="2"/>
    </font>
    <font>
      <b/>
      <sz val="10"/>
      <name val="Times New Roman"/>
      <family val="1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2"/>
      <color rgb="FF0000CC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Border="1"/>
    <xf numFmtId="0" fontId="4" fillId="0" borderId="0" xfId="0" quotePrefix="1" applyFont="1" applyBorder="1"/>
    <xf numFmtId="167" fontId="0" fillId="0" borderId="0" xfId="0" applyNumberFormat="1" applyAlignment="1">
      <alignment horizontal="center"/>
    </xf>
    <xf numFmtId="0" fontId="0" fillId="0" borderId="0" xfId="0" applyBorder="1"/>
    <xf numFmtId="0" fontId="2" fillId="0" borderId="0" xfId="0" applyFont="1" applyBorder="1"/>
    <xf numFmtId="0" fontId="2" fillId="0" borderId="0" xfId="0" quotePrefix="1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8" fillId="0" borderId="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1" fillId="0" borderId="0" xfId="0" applyFont="1" applyBorder="1"/>
    <xf numFmtId="164" fontId="10" fillId="0" borderId="0" xfId="0" applyNumberFormat="1" applyFont="1" applyBorder="1" applyAlignment="1">
      <alignment horizontal="center"/>
    </xf>
    <xf numFmtId="166" fontId="10" fillId="0" borderId="0" xfId="0" applyNumberFormat="1" applyFont="1" applyFill="1" applyBorder="1" applyAlignment="1">
      <alignment horizontal="center"/>
    </xf>
    <xf numFmtId="166" fontId="10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8" xfId="0" applyBorder="1"/>
    <xf numFmtId="0" fontId="8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quotePrefix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1" fillId="0" borderId="0" xfId="0" quotePrefix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9" fontId="3" fillId="0" borderId="0" xfId="0" applyNumberFormat="1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66" fontId="3" fillId="0" borderId="0" xfId="0" applyNumberFormat="1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2" fontId="10" fillId="0" borderId="0" xfId="0" quotePrefix="1" applyNumberFormat="1" applyFont="1" applyFill="1" applyBorder="1" applyAlignment="1">
      <alignment horizontal="center"/>
    </xf>
    <xf numFmtId="2" fontId="10" fillId="0" borderId="1" xfId="0" quotePrefix="1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2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0" fillId="2" borderId="0" xfId="0" applyFont="1" applyFill="1" applyBorder="1" applyAlignment="1">
      <alignment horizontal="center"/>
    </xf>
    <xf numFmtId="166" fontId="11" fillId="2" borderId="0" xfId="0" applyNumberFormat="1" applyFont="1" applyFill="1" applyBorder="1" applyAlignment="1">
      <alignment horizontal="center"/>
    </xf>
    <xf numFmtId="166" fontId="11" fillId="2" borderId="9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10" fillId="0" borderId="0" xfId="0" applyFont="1" applyBorder="1" applyAlignment="1">
      <alignment horizontal="right"/>
    </xf>
    <xf numFmtId="0" fontId="0" fillId="0" borderId="0" xfId="0" applyFont="1" applyBorder="1"/>
    <xf numFmtId="0" fontId="0" fillId="0" borderId="0" xfId="0" applyFont="1" applyFill="1" applyBorder="1"/>
    <xf numFmtId="0" fontId="15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0" fillId="0" borderId="10" xfId="0" quotePrefix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quotePrefix="1" applyBorder="1"/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0" xfId="0" quotePrefix="1" applyFont="1" applyBorder="1"/>
    <xf numFmtId="0" fontId="0" fillId="0" borderId="11" xfId="0" applyFont="1" applyBorder="1"/>
    <xf numFmtId="0" fontId="0" fillId="0" borderId="11" xfId="0" applyFont="1" applyFill="1" applyBorder="1"/>
    <xf numFmtId="0" fontId="0" fillId="0" borderId="11" xfId="0" quotePrefix="1" applyFont="1" applyBorder="1" applyAlignment="1">
      <alignment horizontal="center"/>
    </xf>
    <xf numFmtId="166" fontId="9" fillId="0" borderId="11" xfId="0" applyNumberFormat="1" applyFont="1" applyBorder="1" applyAlignment="1">
      <alignment horizontal="center"/>
    </xf>
    <xf numFmtId="166" fontId="9" fillId="0" borderId="12" xfId="0" applyNumberFormat="1" applyFont="1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2" xfId="0" quotePrefix="1" applyBorder="1" applyAlignment="1">
      <alignment horizontal="center"/>
    </xf>
    <xf numFmtId="0" fontId="16" fillId="2" borderId="0" xfId="0" applyFont="1" applyFill="1"/>
    <xf numFmtId="166" fontId="0" fillId="0" borderId="0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 applyFill="1" applyAlignment="1">
      <alignment horizontal="center"/>
    </xf>
    <xf numFmtId="166" fontId="0" fillId="0" borderId="0" xfId="0" applyNumberFormat="1"/>
    <xf numFmtId="166" fontId="7" fillId="0" borderId="0" xfId="0" applyNumberFormat="1" applyFont="1"/>
    <xf numFmtId="164" fontId="0" fillId="0" borderId="11" xfId="0" applyNumberFormat="1" applyFont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166" fontId="13" fillId="3" borderId="9" xfId="0" applyNumberFormat="1" applyFont="1" applyFill="1" applyBorder="1" applyAlignment="1" applyProtection="1">
      <alignment horizontal="center"/>
      <protection locked="0"/>
    </xf>
    <xf numFmtId="0" fontId="10" fillId="3" borderId="0" xfId="0" applyFont="1" applyFill="1" applyBorder="1" applyAlignment="1" applyProtection="1">
      <alignment horizontal="center"/>
      <protection locked="0"/>
    </xf>
    <xf numFmtId="164" fontId="10" fillId="3" borderId="0" xfId="0" applyNumberFormat="1" applyFont="1" applyFill="1" applyBorder="1" applyAlignment="1" applyProtection="1">
      <alignment horizontal="center"/>
      <protection locked="0"/>
    </xf>
    <xf numFmtId="167" fontId="10" fillId="0" borderId="0" xfId="0" applyNumberFormat="1" applyFont="1" applyBorder="1" applyAlignment="1" applyProtection="1">
      <alignment horizontal="center"/>
      <protection locked="0"/>
    </xf>
    <xf numFmtId="2" fontId="10" fillId="0" borderId="0" xfId="0" applyNumberFormat="1" applyFont="1" applyBorder="1" applyAlignment="1" applyProtection="1">
      <alignment horizontal="center"/>
      <protection locked="0"/>
    </xf>
    <xf numFmtId="0" fontId="10" fillId="3" borderId="0" xfId="0" applyFont="1" applyFill="1" applyBorder="1" applyProtection="1">
      <protection locked="0"/>
    </xf>
    <xf numFmtId="2" fontId="14" fillId="3" borderId="0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200025</xdr:colOff>
      <xdr:row>0</xdr:row>
      <xdr:rowOff>85725</xdr:rowOff>
    </xdr:from>
    <xdr:to>
      <xdr:col>22</xdr:col>
      <xdr:colOff>628650</xdr:colOff>
      <xdr:row>4</xdr:row>
      <xdr:rowOff>123825</xdr:rowOff>
    </xdr:to>
    <xdr:pic>
      <xdr:nvPicPr>
        <xdr:cNvPr id="9395" name="Picture 3">
          <a:extLst>
            <a:ext uri="{FF2B5EF4-FFF2-40B4-BE49-F238E27FC236}">
              <a16:creationId xmlns:a16="http://schemas.microsoft.com/office/drawing/2014/main" id="{34A31594-BB94-76B8-D5FE-ED0BA581E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1675" y="85725"/>
          <a:ext cx="12763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219075</xdr:colOff>
      <xdr:row>0</xdr:row>
      <xdr:rowOff>95250</xdr:rowOff>
    </xdr:from>
    <xdr:to>
      <xdr:col>3</xdr:col>
      <xdr:colOff>533400</xdr:colOff>
      <xdr:row>4</xdr:row>
      <xdr:rowOff>133350</xdr:rowOff>
    </xdr:to>
    <xdr:pic>
      <xdr:nvPicPr>
        <xdr:cNvPr id="9396" name="Picture 4">
          <a:extLst>
            <a:ext uri="{FF2B5EF4-FFF2-40B4-BE49-F238E27FC236}">
              <a16:creationId xmlns:a16="http://schemas.microsoft.com/office/drawing/2014/main" id="{DACACD78-BF02-DED2-F6B9-262EA7F20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95250"/>
          <a:ext cx="126682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95250</xdr:rowOff>
    </xdr:from>
    <xdr:to>
      <xdr:col>3</xdr:col>
      <xdr:colOff>581025</xdr:colOff>
      <xdr:row>4</xdr:row>
      <xdr:rowOff>133350</xdr:rowOff>
    </xdr:to>
    <xdr:pic>
      <xdr:nvPicPr>
        <xdr:cNvPr id="8368" name="Picture 3">
          <a:extLst>
            <a:ext uri="{FF2B5EF4-FFF2-40B4-BE49-F238E27FC236}">
              <a16:creationId xmlns:a16="http://schemas.microsoft.com/office/drawing/2014/main" id="{DC98D1C5-1232-99DD-0F0C-7B613554C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95250"/>
          <a:ext cx="12763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342900</xdr:colOff>
      <xdr:row>0</xdr:row>
      <xdr:rowOff>104775</xdr:rowOff>
    </xdr:from>
    <xdr:to>
      <xdr:col>22</xdr:col>
      <xdr:colOff>771525</xdr:colOff>
      <xdr:row>4</xdr:row>
      <xdr:rowOff>142875</xdr:rowOff>
    </xdr:to>
    <xdr:pic>
      <xdr:nvPicPr>
        <xdr:cNvPr id="8369" name="Picture 4">
          <a:extLst>
            <a:ext uri="{FF2B5EF4-FFF2-40B4-BE49-F238E27FC236}">
              <a16:creationId xmlns:a16="http://schemas.microsoft.com/office/drawing/2014/main" id="{7B062CFF-52D6-A070-2163-F0F1DC6A6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44450" y="104775"/>
          <a:ext cx="12763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38196-96CB-4B07-AD7F-683F2C5941CD}">
  <sheetPr codeName="Sheet1">
    <pageSetUpPr fitToPage="1"/>
  </sheetPr>
  <dimension ref="A1:AD93"/>
  <sheetViews>
    <sheetView tabSelected="1" zoomScale="90" zoomScaleNormal="90" workbookViewId="0">
      <selection activeCell="Q13" sqref="Q13"/>
    </sheetView>
  </sheetViews>
  <sheetFormatPr defaultRowHeight="15" x14ac:dyDescent="0.25"/>
  <cols>
    <col min="1" max="1" width="3.42578125" customWidth="1"/>
    <col min="2" max="2" width="3.5703125" customWidth="1"/>
    <col min="3" max="3" width="10.7109375" style="1" customWidth="1"/>
    <col min="4" max="5" width="9.140625" style="1" customWidth="1"/>
    <col min="6" max="6" width="15.140625" style="1" customWidth="1"/>
    <col min="7" max="7" width="10.7109375" style="1" customWidth="1"/>
    <col min="8" max="8" width="9.140625" style="1" customWidth="1"/>
    <col min="9" max="9" width="12.28515625" style="1" customWidth="1"/>
    <col min="10" max="10" width="12.28515625" style="1" hidden="1" customWidth="1"/>
    <col min="11" max="11" width="9.140625" style="1" hidden="1" customWidth="1"/>
    <col min="12" max="12" width="10.7109375" style="1" hidden="1" customWidth="1"/>
    <col min="13" max="16" width="9.140625" customWidth="1"/>
    <col min="17" max="17" width="25.140625" customWidth="1"/>
    <col min="18" max="18" width="16.5703125" style="1" customWidth="1"/>
    <col min="19" max="19" width="13" style="1" customWidth="1"/>
    <col min="20" max="20" width="11.42578125" style="1" customWidth="1"/>
    <col min="21" max="21" width="12" style="1" customWidth="1"/>
    <col min="22" max="22" width="12.7109375" style="1" customWidth="1"/>
    <col min="23" max="23" width="11.85546875" style="1" customWidth="1"/>
    <col min="24" max="24" width="2.28515625" customWidth="1"/>
  </cols>
  <sheetData>
    <row r="1" spans="1:30" x14ac:dyDescent="0.25">
      <c r="A1" s="54"/>
      <c r="B1" s="54"/>
      <c r="C1" s="55"/>
      <c r="D1" s="55"/>
      <c r="E1" s="55"/>
      <c r="F1" s="55"/>
      <c r="G1" s="55"/>
      <c r="H1" s="55"/>
      <c r="I1" s="55"/>
      <c r="J1" s="55"/>
      <c r="K1" s="55"/>
      <c r="L1" s="55"/>
      <c r="M1" s="54"/>
      <c r="N1" s="54"/>
      <c r="O1" s="54"/>
      <c r="P1" s="54"/>
      <c r="Q1" s="54"/>
      <c r="R1" s="55"/>
      <c r="S1" s="55"/>
      <c r="T1" s="55"/>
      <c r="U1" s="55"/>
      <c r="V1" s="55"/>
      <c r="W1" s="55"/>
      <c r="X1" s="54"/>
      <c r="Y1" s="54"/>
      <c r="Z1" s="54"/>
      <c r="AA1" s="54"/>
      <c r="AB1" s="54"/>
      <c r="AC1" s="54"/>
      <c r="AD1" s="54"/>
    </row>
    <row r="2" spans="1:30" x14ac:dyDescent="0.25">
      <c r="A2" s="5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4"/>
      <c r="N2" s="54"/>
      <c r="O2" s="54"/>
      <c r="P2" s="54"/>
      <c r="Q2" s="54"/>
      <c r="R2" s="55"/>
      <c r="S2" s="55"/>
      <c r="T2" s="55"/>
      <c r="U2" s="55"/>
      <c r="V2" s="55"/>
      <c r="W2" s="55"/>
      <c r="X2" s="54"/>
      <c r="Y2" s="54"/>
      <c r="Z2" s="54"/>
      <c r="AA2" s="54"/>
      <c r="AB2" s="54"/>
      <c r="AC2" s="54"/>
      <c r="AD2" s="54"/>
    </row>
    <row r="3" spans="1:30" ht="21" x14ac:dyDescent="0.35">
      <c r="A3" s="54"/>
      <c r="B3" s="54"/>
      <c r="C3" s="55"/>
      <c r="D3" s="55"/>
      <c r="E3" s="55"/>
      <c r="F3" s="56" t="s">
        <v>63</v>
      </c>
      <c r="G3" s="55"/>
      <c r="H3" s="55"/>
      <c r="I3" s="55"/>
      <c r="J3" s="55"/>
      <c r="K3" s="55"/>
      <c r="L3" s="55"/>
      <c r="M3" s="54"/>
      <c r="N3" s="54"/>
      <c r="O3" s="54"/>
      <c r="P3" s="54"/>
      <c r="Q3" s="54"/>
      <c r="R3" s="55"/>
      <c r="S3" s="55"/>
      <c r="T3" s="55"/>
      <c r="U3" s="55"/>
      <c r="V3" s="55"/>
      <c r="W3" s="55"/>
      <c r="X3" s="54"/>
      <c r="Y3" s="54"/>
      <c r="Z3" s="54"/>
      <c r="AA3" s="54"/>
      <c r="AB3" s="54"/>
      <c r="AC3" s="54"/>
      <c r="AD3" s="54"/>
    </row>
    <row r="4" spans="1:30" x14ac:dyDescent="0.25">
      <c r="A4" s="54"/>
      <c r="B4" s="54"/>
      <c r="C4" s="55"/>
      <c r="D4" s="55"/>
      <c r="E4" s="55"/>
      <c r="F4" s="55"/>
      <c r="G4" s="55"/>
      <c r="H4" s="55"/>
      <c r="I4" s="55"/>
      <c r="J4" s="55"/>
      <c r="K4" s="55"/>
      <c r="L4" s="55"/>
      <c r="M4" s="54"/>
      <c r="N4" s="54"/>
      <c r="O4" s="54"/>
      <c r="P4" s="54"/>
      <c r="Q4" s="54"/>
      <c r="R4" s="55"/>
      <c r="S4" s="55"/>
      <c r="T4" s="55"/>
      <c r="U4" s="55"/>
      <c r="V4" s="55"/>
      <c r="W4" s="55"/>
      <c r="X4" s="54"/>
      <c r="Y4" s="54"/>
      <c r="Z4" s="54"/>
      <c r="AA4" s="54"/>
      <c r="AB4" s="54"/>
      <c r="AC4" s="54"/>
      <c r="AD4" s="54"/>
    </row>
    <row r="5" spans="1:30" x14ac:dyDescent="0.25">
      <c r="A5" s="54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4"/>
      <c r="Y5" s="54"/>
      <c r="Z5" s="54"/>
      <c r="AA5" s="54"/>
      <c r="AB5" s="54"/>
      <c r="AC5" s="54"/>
      <c r="AD5" s="54"/>
    </row>
    <row r="6" spans="1:30" x14ac:dyDescent="0.25">
      <c r="A6" s="54"/>
      <c r="B6" s="16"/>
      <c r="C6" s="17"/>
      <c r="D6" s="17"/>
      <c r="E6" s="33"/>
      <c r="F6" s="17"/>
      <c r="G6" s="17"/>
      <c r="H6" s="17"/>
      <c r="I6" s="17"/>
      <c r="J6" s="17"/>
      <c r="K6" s="17"/>
      <c r="L6" s="17"/>
      <c r="M6" s="18"/>
      <c r="N6" s="18"/>
      <c r="O6" s="18"/>
      <c r="P6" s="18"/>
      <c r="Q6" s="18"/>
      <c r="R6" s="17"/>
      <c r="S6" s="17"/>
      <c r="T6" s="17"/>
      <c r="U6" s="17"/>
      <c r="V6" s="17"/>
      <c r="W6" s="17"/>
      <c r="X6" s="19"/>
      <c r="Y6" s="54"/>
      <c r="Z6" s="54"/>
      <c r="AA6" s="54"/>
      <c r="AB6" s="54"/>
      <c r="AC6" s="54"/>
      <c r="AD6" s="54"/>
    </row>
    <row r="7" spans="1:30" s="2" customFormat="1" ht="15.75" x14ac:dyDescent="0.25">
      <c r="A7" s="57"/>
      <c r="B7" s="20"/>
      <c r="C7" s="21">
        <v>1</v>
      </c>
      <c r="D7" s="21">
        <v>2</v>
      </c>
      <c r="E7" s="21">
        <v>3</v>
      </c>
      <c r="F7" s="21">
        <v>4</v>
      </c>
      <c r="G7" s="21">
        <v>5</v>
      </c>
      <c r="H7" s="21">
        <v>6</v>
      </c>
      <c r="I7" s="21">
        <v>7</v>
      </c>
      <c r="J7" s="21">
        <v>8</v>
      </c>
      <c r="K7" s="21">
        <v>9</v>
      </c>
      <c r="L7" s="21">
        <v>8</v>
      </c>
      <c r="M7" s="21">
        <v>8</v>
      </c>
      <c r="N7" s="21">
        <v>9</v>
      </c>
      <c r="O7" s="21">
        <v>10</v>
      </c>
      <c r="P7" s="21">
        <v>11</v>
      </c>
      <c r="Q7" s="21">
        <v>12</v>
      </c>
      <c r="R7" s="21">
        <v>13</v>
      </c>
      <c r="S7" s="21">
        <v>14</v>
      </c>
      <c r="T7" s="21">
        <v>15</v>
      </c>
      <c r="U7" s="21">
        <v>16</v>
      </c>
      <c r="V7" s="21">
        <v>16</v>
      </c>
      <c r="W7" s="21">
        <v>17</v>
      </c>
      <c r="X7" s="22"/>
      <c r="Y7" s="57"/>
      <c r="Z7" s="57"/>
      <c r="AA7" s="57"/>
      <c r="AB7" s="57"/>
      <c r="AC7" s="57"/>
      <c r="AD7" s="57"/>
    </row>
    <row r="8" spans="1:30" ht="15.75" x14ac:dyDescent="0.25">
      <c r="A8" s="54"/>
      <c r="B8" s="11"/>
      <c r="C8" s="23"/>
      <c r="D8" s="23"/>
      <c r="E8" s="23"/>
      <c r="F8" s="23"/>
      <c r="G8" s="23"/>
      <c r="H8" s="23"/>
      <c r="I8" s="23"/>
      <c r="J8" s="23"/>
      <c r="K8" s="23"/>
      <c r="L8" s="23"/>
      <c r="M8" s="24"/>
      <c r="N8" s="21"/>
      <c r="O8" s="25"/>
      <c r="P8" s="25"/>
      <c r="Q8" s="24"/>
      <c r="R8" s="21" t="s">
        <v>23</v>
      </c>
      <c r="S8" s="21" t="s">
        <v>26</v>
      </c>
      <c r="T8" s="21" t="s">
        <v>26</v>
      </c>
      <c r="U8" s="21" t="s">
        <v>26</v>
      </c>
      <c r="V8" s="21" t="s">
        <v>19</v>
      </c>
      <c r="W8" s="21" t="s">
        <v>56</v>
      </c>
      <c r="X8" s="12"/>
      <c r="Y8" s="54"/>
      <c r="Z8" s="54"/>
      <c r="AA8" s="54"/>
      <c r="AB8" s="54"/>
      <c r="AC8" s="54"/>
      <c r="AD8" s="54"/>
    </row>
    <row r="9" spans="1:30" ht="15.75" x14ac:dyDescent="0.25">
      <c r="A9" s="54"/>
      <c r="B9" s="11"/>
      <c r="C9" s="23"/>
      <c r="D9" s="67" t="s">
        <v>74</v>
      </c>
      <c r="E9" s="105">
        <v>2.85</v>
      </c>
      <c r="F9" s="23"/>
      <c r="G9" s="23"/>
      <c r="H9" s="67" t="s">
        <v>75</v>
      </c>
      <c r="I9" s="105">
        <v>14.84</v>
      </c>
      <c r="L9" s="23"/>
      <c r="M9" s="24"/>
      <c r="N9" s="21" t="s">
        <v>73</v>
      </c>
      <c r="O9" s="21" t="s">
        <v>73</v>
      </c>
      <c r="P9" s="21" t="s">
        <v>73</v>
      </c>
      <c r="Q9" s="24"/>
      <c r="R9" s="21" t="s">
        <v>19</v>
      </c>
      <c r="S9" s="21" t="s">
        <v>19</v>
      </c>
      <c r="T9" s="21" t="s">
        <v>19</v>
      </c>
      <c r="U9" s="21" t="s">
        <v>19</v>
      </c>
      <c r="V9" s="21" t="s">
        <v>31</v>
      </c>
      <c r="W9" s="21" t="s">
        <v>62</v>
      </c>
      <c r="X9" s="12"/>
      <c r="Y9" s="54"/>
      <c r="Z9" s="54"/>
      <c r="AA9" s="54"/>
      <c r="AB9" s="54"/>
      <c r="AC9" s="54"/>
      <c r="AD9" s="54"/>
    </row>
    <row r="10" spans="1:30" ht="15.75" x14ac:dyDescent="0.25">
      <c r="A10" s="54"/>
      <c r="B10" s="11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4"/>
      <c r="N10" s="21" t="s">
        <v>52</v>
      </c>
      <c r="O10" s="21" t="s">
        <v>52</v>
      </c>
      <c r="P10" s="21" t="s">
        <v>55</v>
      </c>
      <c r="Q10" s="21" t="s">
        <v>21</v>
      </c>
      <c r="R10" s="21" t="s">
        <v>25</v>
      </c>
      <c r="S10" s="21" t="s">
        <v>25</v>
      </c>
      <c r="T10" s="21" t="s">
        <v>25</v>
      </c>
      <c r="U10" s="21" t="s">
        <v>31</v>
      </c>
      <c r="V10" s="21" t="s">
        <v>34</v>
      </c>
      <c r="W10" s="21" t="s">
        <v>34</v>
      </c>
      <c r="X10" s="12"/>
      <c r="Y10" s="54"/>
      <c r="Z10" s="54"/>
      <c r="AA10" s="54"/>
      <c r="AB10" s="54"/>
      <c r="AC10" s="54"/>
      <c r="AD10" s="54"/>
    </row>
    <row r="11" spans="1:30" ht="15.75" x14ac:dyDescent="0.25">
      <c r="A11" s="54"/>
      <c r="B11" s="11"/>
      <c r="C11" s="21" t="s">
        <v>4</v>
      </c>
      <c r="D11" s="23"/>
      <c r="E11" s="23"/>
      <c r="F11" s="23"/>
      <c r="G11" s="21" t="s">
        <v>6</v>
      </c>
      <c r="H11" s="21" t="s">
        <v>7</v>
      </c>
      <c r="I11" s="21" t="s">
        <v>10</v>
      </c>
      <c r="J11" s="21" t="s">
        <v>12</v>
      </c>
      <c r="K11" s="21" t="s">
        <v>14</v>
      </c>
      <c r="L11" s="21" t="s">
        <v>14</v>
      </c>
      <c r="M11" s="21" t="s">
        <v>17</v>
      </c>
      <c r="N11" s="21" t="s">
        <v>53</v>
      </c>
      <c r="O11" s="21" t="s">
        <v>34</v>
      </c>
      <c r="P11" s="21" t="s">
        <v>34</v>
      </c>
      <c r="Q11" s="21" t="s">
        <v>19</v>
      </c>
      <c r="R11" s="21" t="s">
        <v>9</v>
      </c>
      <c r="S11" s="21" t="s">
        <v>9</v>
      </c>
      <c r="T11" s="21" t="s">
        <v>9</v>
      </c>
      <c r="U11" s="21" t="s">
        <v>32</v>
      </c>
      <c r="V11" s="21" t="s">
        <v>35</v>
      </c>
      <c r="W11" s="21" t="s">
        <v>35</v>
      </c>
      <c r="X11" s="12"/>
      <c r="Y11" s="54"/>
      <c r="Z11" s="54"/>
      <c r="AA11" s="54"/>
      <c r="AB11" s="54"/>
      <c r="AC11" s="54"/>
      <c r="AD11" s="54"/>
    </row>
    <row r="12" spans="1:30" ht="15.75" x14ac:dyDescent="0.25">
      <c r="A12" s="54"/>
      <c r="B12" s="11"/>
      <c r="C12" s="21" t="s">
        <v>60</v>
      </c>
      <c r="D12" s="21" t="s">
        <v>49</v>
      </c>
      <c r="E12" s="21" t="s">
        <v>50</v>
      </c>
      <c r="F12" s="21" t="s">
        <v>4</v>
      </c>
      <c r="G12" s="21" t="s">
        <v>5</v>
      </c>
      <c r="H12" s="21" t="s">
        <v>8</v>
      </c>
      <c r="I12" s="21" t="s">
        <v>11</v>
      </c>
      <c r="J12" s="21" t="s">
        <v>13</v>
      </c>
      <c r="K12" s="21" t="s">
        <v>15</v>
      </c>
      <c r="L12" s="21" t="s">
        <v>16</v>
      </c>
      <c r="M12" s="21" t="s">
        <v>18</v>
      </c>
      <c r="N12" s="21" t="s">
        <v>51</v>
      </c>
      <c r="O12" s="21" t="s">
        <v>54</v>
      </c>
      <c r="P12" s="21" t="s">
        <v>54</v>
      </c>
      <c r="Q12" s="21" t="s">
        <v>20</v>
      </c>
      <c r="R12" s="21" t="s">
        <v>28</v>
      </c>
      <c r="S12" s="21" t="s">
        <v>29</v>
      </c>
      <c r="T12" s="21" t="s">
        <v>28</v>
      </c>
      <c r="U12" s="21" t="s">
        <v>33</v>
      </c>
      <c r="V12" s="21" t="s">
        <v>36</v>
      </c>
      <c r="W12" s="21" t="s">
        <v>36</v>
      </c>
      <c r="X12" s="12"/>
      <c r="Y12" s="54"/>
      <c r="Z12" s="54"/>
      <c r="AA12" s="54"/>
      <c r="AB12" s="54"/>
      <c r="AC12" s="54"/>
      <c r="AD12" s="54"/>
    </row>
    <row r="13" spans="1:30" ht="15.75" x14ac:dyDescent="0.25">
      <c r="A13" s="54"/>
      <c r="B13" s="11"/>
      <c r="C13" s="23">
        <v>1</v>
      </c>
      <c r="D13" s="106" t="s">
        <v>41</v>
      </c>
      <c r="E13" s="106">
        <v>1</v>
      </c>
      <c r="F13" s="106" t="s">
        <v>0</v>
      </c>
      <c r="G13" s="106">
        <v>20</v>
      </c>
      <c r="H13" s="106">
        <v>190</v>
      </c>
      <c r="I13" s="107">
        <v>4</v>
      </c>
      <c r="J13" s="108">
        <f t="shared" ref="J13:J32" si="0">VLOOKUP(F13,$F$48:$J$54,5)</f>
        <v>0.8</v>
      </c>
      <c r="K13" s="109">
        <f t="shared" ref="K13:K32" si="1">IF(I13&gt;0,((1/8.25)*G13*I13*J13),0)</f>
        <v>7.7575757575757578</v>
      </c>
      <c r="L13" s="109">
        <f>IF(K13&gt;0,1/K13," ")</f>
        <v>0.12890625</v>
      </c>
      <c r="M13" s="107">
        <v>2</v>
      </c>
      <c r="N13" s="26">
        <f t="shared" ref="N13:N32" si="2">IF(H13="- -",0,H13*0.044*L13*M13)</f>
        <v>2.1553125</v>
      </c>
      <c r="O13" s="27">
        <f t="shared" ref="O13:O32" si="3">N13*$E$9</f>
        <v>6.1426406250000003</v>
      </c>
      <c r="P13" s="27">
        <f t="shared" ref="P13:P32" si="4">IF(J13&gt;0,(L13*M13*1.1*$I$9),0)</f>
        <v>4.2085312500000001</v>
      </c>
      <c r="Q13" s="110" t="s">
        <v>70</v>
      </c>
      <c r="R13" s="23" t="str">
        <f t="shared" ref="R13:R32" si="5">VLOOKUP(Q13,$Q$48:$R$73,2)</f>
        <v xml:space="preserve">       - -</v>
      </c>
      <c r="S13" s="23" t="str">
        <f t="shared" ref="S13:S32" si="6">VLOOKUP(Q13,$Q$48:$S$73,3)</f>
        <v xml:space="preserve">     - -</v>
      </c>
      <c r="T13" s="111">
        <v>0</v>
      </c>
      <c r="U13" s="28" t="str">
        <f t="shared" ref="U13:U32" si="7">VLOOKUP(Q13,$Q$48:$T$73,4)</f>
        <v xml:space="preserve">     - -</v>
      </c>
      <c r="V13" s="28">
        <f t="shared" ref="V13:V32" si="8">IF(T13&gt;0,T13*U13,0)</f>
        <v>0</v>
      </c>
      <c r="W13" s="28">
        <f t="shared" ref="W13:W32" si="9">O13+P13+V13</f>
        <v>10.351171875</v>
      </c>
      <c r="X13" s="12"/>
      <c r="Y13" s="54"/>
      <c r="Z13" s="54"/>
      <c r="AA13" s="54"/>
      <c r="AB13" s="54"/>
      <c r="AC13" s="54"/>
      <c r="AD13" s="54"/>
    </row>
    <row r="14" spans="1:30" ht="15.75" x14ac:dyDescent="0.25">
      <c r="A14" s="54"/>
      <c r="B14" s="11"/>
      <c r="C14" s="23">
        <v>2</v>
      </c>
      <c r="D14" s="106" t="s">
        <v>41</v>
      </c>
      <c r="E14" s="106">
        <v>26</v>
      </c>
      <c r="F14" s="106" t="s">
        <v>0</v>
      </c>
      <c r="G14" s="106">
        <v>20</v>
      </c>
      <c r="H14" s="106">
        <v>190</v>
      </c>
      <c r="I14" s="107">
        <v>4</v>
      </c>
      <c r="J14" s="108">
        <f t="shared" si="0"/>
        <v>0.8</v>
      </c>
      <c r="K14" s="109">
        <f t="shared" si="1"/>
        <v>7.7575757575757578</v>
      </c>
      <c r="L14" s="109">
        <f>IF(K14&gt;0,1/K14," ")</f>
        <v>0.12890625</v>
      </c>
      <c r="M14" s="107">
        <v>2</v>
      </c>
      <c r="N14" s="26">
        <f t="shared" si="2"/>
        <v>2.1553125</v>
      </c>
      <c r="O14" s="27">
        <f t="shared" si="3"/>
        <v>6.1426406250000003</v>
      </c>
      <c r="P14" s="27">
        <f t="shared" si="4"/>
        <v>4.2085312500000001</v>
      </c>
      <c r="Q14" s="110" t="s">
        <v>70</v>
      </c>
      <c r="R14" s="23" t="str">
        <f t="shared" si="5"/>
        <v xml:space="preserve">       - -</v>
      </c>
      <c r="S14" s="23" t="str">
        <f t="shared" si="6"/>
        <v xml:space="preserve">     - -</v>
      </c>
      <c r="T14" s="111">
        <v>0</v>
      </c>
      <c r="U14" s="28" t="str">
        <f t="shared" si="7"/>
        <v xml:space="preserve">     - -</v>
      </c>
      <c r="V14" s="28">
        <f t="shared" si="8"/>
        <v>0</v>
      </c>
      <c r="W14" s="28">
        <f t="shared" si="9"/>
        <v>10.351171875</v>
      </c>
      <c r="X14" s="12"/>
      <c r="Y14" s="54"/>
      <c r="Z14" s="54"/>
      <c r="AA14" s="54"/>
      <c r="AB14" s="54"/>
      <c r="AC14" s="54"/>
      <c r="AD14" s="54"/>
    </row>
    <row r="15" spans="1:30" ht="15.75" x14ac:dyDescent="0.25">
      <c r="A15" s="54"/>
      <c r="B15" s="11"/>
      <c r="C15" s="23">
        <v>3</v>
      </c>
      <c r="D15" s="106" t="s">
        <v>41</v>
      </c>
      <c r="E15" s="106">
        <v>27</v>
      </c>
      <c r="F15" s="106" t="s">
        <v>58</v>
      </c>
      <c r="G15" s="106">
        <v>18</v>
      </c>
      <c r="H15" s="106">
        <v>190</v>
      </c>
      <c r="I15" s="107">
        <v>4</v>
      </c>
      <c r="J15" s="108">
        <f t="shared" si="0"/>
        <v>0.8</v>
      </c>
      <c r="K15" s="109">
        <f t="shared" si="1"/>
        <v>6.9818181818181815</v>
      </c>
      <c r="L15" s="109">
        <f>IF(K15&gt;0,1/K15," ")</f>
        <v>0.14322916666666669</v>
      </c>
      <c r="M15" s="107">
        <v>1</v>
      </c>
      <c r="N15" s="26">
        <f t="shared" si="2"/>
        <v>1.1973958333333334</v>
      </c>
      <c r="O15" s="27">
        <f t="shared" si="3"/>
        <v>3.4125781250000005</v>
      </c>
      <c r="P15" s="27">
        <f t="shared" si="4"/>
        <v>2.3380729166666674</v>
      </c>
      <c r="Q15" s="110" t="s">
        <v>70</v>
      </c>
      <c r="R15" s="23" t="str">
        <f t="shared" si="5"/>
        <v xml:space="preserve">       - -</v>
      </c>
      <c r="S15" s="23" t="str">
        <f t="shared" si="6"/>
        <v xml:space="preserve">     - -</v>
      </c>
      <c r="T15" s="111">
        <v>0</v>
      </c>
      <c r="U15" s="28" t="str">
        <f t="shared" si="7"/>
        <v xml:space="preserve">     - -</v>
      </c>
      <c r="V15" s="28">
        <f t="shared" si="8"/>
        <v>0</v>
      </c>
      <c r="W15" s="28">
        <f t="shared" si="9"/>
        <v>5.7506510416666679</v>
      </c>
      <c r="X15" s="12"/>
      <c r="Y15" s="54"/>
      <c r="Z15" s="54"/>
      <c r="AA15" s="54"/>
      <c r="AB15" s="54"/>
      <c r="AC15" s="54"/>
      <c r="AD15" s="54"/>
    </row>
    <row r="16" spans="1:30" ht="15.75" x14ac:dyDescent="0.25">
      <c r="A16" s="54"/>
      <c r="B16" s="11"/>
      <c r="C16" s="23">
        <v>4</v>
      </c>
      <c r="D16" s="106" t="s">
        <v>42</v>
      </c>
      <c r="E16" s="106">
        <v>18</v>
      </c>
      <c r="F16" s="106" t="s">
        <v>1</v>
      </c>
      <c r="G16" s="106">
        <v>16</v>
      </c>
      <c r="H16" s="106">
        <v>190</v>
      </c>
      <c r="I16" s="107">
        <v>5</v>
      </c>
      <c r="J16" s="108">
        <f t="shared" si="0"/>
        <v>0.85</v>
      </c>
      <c r="K16" s="109">
        <f t="shared" si="1"/>
        <v>8.2424242424242422</v>
      </c>
      <c r="L16" s="109">
        <f t="shared" ref="L16:L32" si="10">IF(K16&gt;0,1/K16,0)</f>
        <v>0.12132352941176471</v>
      </c>
      <c r="M16" s="107">
        <v>1</v>
      </c>
      <c r="N16" s="26">
        <f t="shared" si="2"/>
        <v>1.0142647058823528</v>
      </c>
      <c r="O16" s="27">
        <f t="shared" si="3"/>
        <v>2.8906544117647055</v>
      </c>
      <c r="P16" s="27">
        <f t="shared" si="4"/>
        <v>1.980485294117647</v>
      </c>
      <c r="Q16" s="110" t="s">
        <v>70</v>
      </c>
      <c r="R16" s="23" t="str">
        <f t="shared" si="5"/>
        <v xml:space="preserve">       - -</v>
      </c>
      <c r="S16" s="23" t="str">
        <f t="shared" si="6"/>
        <v xml:space="preserve">     - -</v>
      </c>
      <c r="T16" s="111">
        <v>0</v>
      </c>
      <c r="U16" s="28" t="str">
        <f t="shared" si="7"/>
        <v xml:space="preserve">     - -</v>
      </c>
      <c r="V16" s="28">
        <f t="shared" si="8"/>
        <v>0</v>
      </c>
      <c r="W16" s="28">
        <f t="shared" si="9"/>
        <v>4.8711397058823529</v>
      </c>
      <c r="X16" s="12"/>
      <c r="Y16" s="54"/>
      <c r="Z16" s="54"/>
      <c r="AA16" s="54"/>
      <c r="AB16" s="54"/>
      <c r="AC16" s="54"/>
      <c r="AD16" s="54"/>
    </row>
    <row r="17" spans="1:30" ht="15.75" x14ac:dyDescent="0.25">
      <c r="A17" s="54"/>
      <c r="B17" s="11"/>
      <c r="C17" s="23">
        <v>5</v>
      </c>
      <c r="D17" s="106" t="s">
        <v>42</v>
      </c>
      <c r="E17" s="106">
        <v>21</v>
      </c>
      <c r="F17" s="106" t="s">
        <v>0</v>
      </c>
      <c r="G17" s="106">
        <v>20</v>
      </c>
      <c r="H17" s="106">
        <v>190</v>
      </c>
      <c r="I17" s="107">
        <v>5</v>
      </c>
      <c r="J17" s="108">
        <f t="shared" si="0"/>
        <v>0.8</v>
      </c>
      <c r="K17" s="109">
        <f t="shared" si="1"/>
        <v>9.6969696969696972</v>
      </c>
      <c r="L17" s="109">
        <f t="shared" si="10"/>
        <v>0.10312499999999999</v>
      </c>
      <c r="M17" s="107">
        <v>1</v>
      </c>
      <c r="N17" s="26">
        <f t="shared" si="2"/>
        <v>0.86212499999999992</v>
      </c>
      <c r="O17" s="27">
        <f t="shared" si="3"/>
        <v>2.4570562499999999</v>
      </c>
      <c r="P17" s="27">
        <f t="shared" si="4"/>
        <v>1.6834125</v>
      </c>
      <c r="Q17" s="110" t="s">
        <v>70</v>
      </c>
      <c r="R17" s="23" t="str">
        <f t="shared" si="5"/>
        <v xml:space="preserve">       - -</v>
      </c>
      <c r="S17" s="23" t="str">
        <f t="shared" si="6"/>
        <v xml:space="preserve">     - -</v>
      </c>
      <c r="T17" s="111">
        <v>0</v>
      </c>
      <c r="U17" s="28" t="str">
        <f t="shared" si="7"/>
        <v xml:space="preserve">     - -</v>
      </c>
      <c r="V17" s="28">
        <f t="shared" si="8"/>
        <v>0</v>
      </c>
      <c r="W17" s="28">
        <f t="shared" si="9"/>
        <v>4.1404687500000001</v>
      </c>
      <c r="X17" s="12"/>
      <c r="Y17" s="54"/>
      <c r="Z17" s="54"/>
      <c r="AA17" s="54"/>
      <c r="AB17" s="54"/>
      <c r="AC17" s="54"/>
      <c r="AD17" s="54"/>
    </row>
    <row r="18" spans="1:30" ht="15.75" x14ac:dyDescent="0.25">
      <c r="A18" s="54"/>
      <c r="B18" s="11"/>
      <c r="C18" s="23">
        <v>6</v>
      </c>
      <c r="D18" s="106" t="s">
        <v>42</v>
      </c>
      <c r="E18" s="106">
        <v>21</v>
      </c>
      <c r="F18" s="106" t="s">
        <v>57</v>
      </c>
      <c r="G18" s="106">
        <v>18</v>
      </c>
      <c r="H18" s="106">
        <v>190</v>
      </c>
      <c r="I18" s="107">
        <v>5</v>
      </c>
      <c r="J18" s="108">
        <f t="shared" si="0"/>
        <v>0.85</v>
      </c>
      <c r="K18" s="109">
        <f t="shared" si="1"/>
        <v>9.2727272727272716</v>
      </c>
      <c r="L18" s="109">
        <f t="shared" si="10"/>
        <v>0.10784313725490198</v>
      </c>
      <c r="M18" s="107">
        <v>1</v>
      </c>
      <c r="N18" s="26">
        <f t="shared" si="2"/>
        <v>0.90156862745098054</v>
      </c>
      <c r="O18" s="27">
        <f t="shared" si="3"/>
        <v>2.5694705882352946</v>
      </c>
      <c r="P18" s="27">
        <f t="shared" si="4"/>
        <v>1.7604313725490202</v>
      </c>
      <c r="Q18" s="110" t="s">
        <v>70</v>
      </c>
      <c r="R18" s="23" t="str">
        <f t="shared" si="5"/>
        <v xml:space="preserve">       - -</v>
      </c>
      <c r="S18" s="23" t="str">
        <f t="shared" si="6"/>
        <v xml:space="preserve">     - -</v>
      </c>
      <c r="T18" s="111">
        <v>0</v>
      </c>
      <c r="U18" s="28" t="str">
        <f t="shared" si="7"/>
        <v xml:space="preserve">     - -</v>
      </c>
      <c r="V18" s="28">
        <f t="shared" si="8"/>
        <v>0</v>
      </c>
      <c r="W18" s="28">
        <f t="shared" si="9"/>
        <v>4.3299019607843148</v>
      </c>
      <c r="X18" s="12"/>
      <c r="Y18" s="54"/>
      <c r="Z18" s="54"/>
      <c r="AA18" s="54"/>
      <c r="AB18" s="54"/>
      <c r="AC18" s="54"/>
      <c r="AD18" s="54"/>
    </row>
    <row r="19" spans="1:30" ht="15.75" x14ac:dyDescent="0.25">
      <c r="A19" s="54"/>
      <c r="B19" s="11"/>
      <c r="C19" s="23">
        <v>7</v>
      </c>
      <c r="D19" s="106" t="s">
        <v>42</v>
      </c>
      <c r="E19" s="106">
        <v>22</v>
      </c>
      <c r="F19" s="106" t="s">
        <v>57</v>
      </c>
      <c r="G19" s="106">
        <v>18</v>
      </c>
      <c r="H19" s="106">
        <v>190</v>
      </c>
      <c r="I19" s="107">
        <v>5</v>
      </c>
      <c r="J19" s="108">
        <f t="shared" si="0"/>
        <v>0.85</v>
      </c>
      <c r="K19" s="109">
        <f t="shared" si="1"/>
        <v>9.2727272727272716</v>
      </c>
      <c r="L19" s="109">
        <f t="shared" si="10"/>
        <v>0.10784313725490198</v>
      </c>
      <c r="M19" s="107">
        <v>1</v>
      </c>
      <c r="N19" s="26">
        <f t="shared" si="2"/>
        <v>0.90156862745098054</v>
      </c>
      <c r="O19" s="27">
        <f t="shared" si="3"/>
        <v>2.5694705882352946</v>
      </c>
      <c r="P19" s="27">
        <f t="shared" si="4"/>
        <v>1.7604313725490202</v>
      </c>
      <c r="Q19" s="110" t="s">
        <v>70</v>
      </c>
      <c r="R19" s="23" t="str">
        <f t="shared" si="5"/>
        <v xml:space="preserve">       - -</v>
      </c>
      <c r="S19" s="23" t="str">
        <f t="shared" si="6"/>
        <v xml:space="preserve">     - -</v>
      </c>
      <c r="T19" s="111">
        <v>0</v>
      </c>
      <c r="U19" s="28" t="str">
        <f t="shared" si="7"/>
        <v xml:space="preserve">     - -</v>
      </c>
      <c r="V19" s="28">
        <f t="shared" si="8"/>
        <v>0</v>
      </c>
      <c r="W19" s="28">
        <f t="shared" si="9"/>
        <v>4.3299019607843148</v>
      </c>
      <c r="X19" s="12"/>
      <c r="Y19" s="54"/>
      <c r="Z19" s="54"/>
      <c r="AA19" s="54"/>
      <c r="AB19" s="54"/>
      <c r="AC19" s="54"/>
      <c r="AD19" s="54"/>
    </row>
    <row r="20" spans="1:30" ht="15.75" x14ac:dyDescent="0.25">
      <c r="A20" s="54"/>
      <c r="B20" s="11"/>
      <c r="C20" s="23">
        <v>8</v>
      </c>
      <c r="D20" s="106" t="s">
        <v>43</v>
      </c>
      <c r="E20" s="106">
        <v>12</v>
      </c>
      <c r="F20" s="106" t="s">
        <v>3</v>
      </c>
      <c r="G20" s="106">
        <v>18</v>
      </c>
      <c r="H20" s="106">
        <v>150</v>
      </c>
      <c r="I20" s="107">
        <v>5</v>
      </c>
      <c r="J20" s="108">
        <f t="shared" si="0"/>
        <v>0.65</v>
      </c>
      <c r="K20" s="109">
        <f t="shared" si="1"/>
        <v>7.0909090909090908</v>
      </c>
      <c r="L20" s="109">
        <f t="shared" si="10"/>
        <v>0.14102564102564102</v>
      </c>
      <c r="M20" s="107">
        <v>1</v>
      </c>
      <c r="N20" s="26">
        <f t="shared" si="2"/>
        <v>0.93076923076923068</v>
      </c>
      <c r="O20" s="27">
        <f>N20*$E$9</f>
        <v>2.6526923076923077</v>
      </c>
      <c r="P20" s="27">
        <f t="shared" si="4"/>
        <v>2.3021025641025643</v>
      </c>
      <c r="Q20" s="110" t="s">
        <v>65</v>
      </c>
      <c r="R20" s="23" t="str">
        <f t="shared" si="5"/>
        <v>1.0 - 2.0</v>
      </c>
      <c r="S20" s="23" t="str">
        <f t="shared" si="6"/>
        <v>Qt / Acre</v>
      </c>
      <c r="T20" s="111">
        <v>1</v>
      </c>
      <c r="U20" s="28">
        <f t="shared" si="7"/>
        <v>6.8</v>
      </c>
      <c r="V20" s="28">
        <f t="shared" si="8"/>
        <v>6.8</v>
      </c>
      <c r="W20" s="28">
        <f>O20+P20+V20</f>
        <v>11.754794871794871</v>
      </c>
      <c r="X20" s="12"/>
      <c r="Y20" s="54"/>
      <c r="Z20" s="54"/>
      <c r="AA20" s="54"/>
      <c r="AB20" s="54"/>
      <c r="AC20" s="54"/>
      <c r="AD20" s="54"/>
    </row>
    <row r="21" spans="1:30" ht="15.75" x14ac:dyDescent="0.25">
      <c r="A21" s="54"/>
      <c r="B21" s="11"/>
      <c r="C21" s="23">
        <v>9</v>
      </c>
      <c r="D21" s="106" t="s">
        <v>44</v>
      </c>
      <c r="E21" s="106">
        <v>10</v>
      </c>
      <c r="F21" s="106" t="s">
        <v>3</v>
      </c>
      <c r="G21" s="106">
        <v>18</v>
      </c>
      <c r="H21" s="106">
        <v>150</v>
      </c>
      <c r="I21" s="107">
        <v>5</v>
      </c>
      <c r="J21" s="108">
        <f t="shared" si="0"/>
        <v>0.65</v>
      </c>
      <c r="K21" s="109">
        <f t="shared" si="1"/>
        <v>7.0909090909090908</v>
      </c>
      <c r="L21" s="109">
        <f t="shared" si="10"/>
        <v>0.14102564102564102</v>
      </c>
      <c r="M21" s="107">
        <v>1</v>
      </c>
      <c r="N21" s="26">
        <f t="shared" si="2"/>
        <v>0.93076923076923068</v>
      </c>
      <c r="O21" s="27">
        <f t="shared" si="3"/>
        <v>2.6526923076923077</v>
      </c>
      <c r="P21" s="27">
        <f t="shared" si="4"/>
        <v>2.3021025641025643</v>
      </c>
      <c r="Q21" s="110" t="s">
        <v>120</v>
      </c>
      <c r="R21" s="23" t="str">
        <f t="shared" si="5"/>
        <v>0.625 - 1.25</v>
      </c>
      <c r="S21" s="23" t="str">
        <f t="shared" si="6"/>
        <v>Qt / Acre</v>
      </c>
      <c r="T21" s="111">
        <v>1</v>
      </c>
      <c r="U21" s="28">
        <f t="shared" si="7"/>
        <v>5.7</v>
      </c>
      <c r="V21" s="28">
        <f t="shared" si="8"/>
        <v>5.7</v>
      </c>
      <c r="W21" s="28">
        <f t="shared" si="9"/>
        <v>10.654794871794874</v>
      </c>
      <c r="X21" s="12"/>
      <c r="Y21" s="54"/>
      <c r="Z21" s="54"/>
      <c r="AA21" s="54"/>
      <c r="AB21" s="54"/>
      <c r="AC21" s="54"/>
      <c r="AD21" s="54"/>
    </row>
    <row r="22" spans="1:30" ht="15.75" x14ac:dyDescent="0.25">
      <c r="A22" s="54"/>
      <c r="B22" s="11"/>
      <c r="C22" s="23">
        <v>10</v>
      </c>
      <c r="D22" s="106" t="s">
        <v>64</v>
      </c>
      <c r="E22" s="106" t="s">
        <v>64</v>
      </c>
      <c r="F22" s="106" t="s">
        <v>64</v>
      </c>
      <c r="G22" s="106" t="s">
        <v>64</v>
      </c>
      <c r="H22" s="106" t="s">
        <v>64</v>
      </c>
      <c r="I22" s="107" t="s">
        <v>64</v>
      </c>
      <c r="J22" s="108">
        <f t="shared" si="0"/>
        <v>0</v>
      </c>
      <c r="K22" s="109" t="e">
        <f t="shared" si="1"/>
        <v>#VALUE!</v>
      </c>
      <c r="L22" s="109" t="e">
        <f t="shared" si="10"/>
        <v>#VALUE!</v>
      </c>
      <c r="M22" s="107">
        <v>0</v>
      </c>
      <c r="N22" s="26">
        <f t="shared" si="2"/>
        <v>0</v>
      </c>
      <c r="O22" s="27">
        <f t="shared" si="3"/>
        <v>0</v>
      </c>
      <c r="P22" s="27">
        <f t="shared" si="4"/>
        <v>0</v>
      </c>
      <c r="Q22" s="110" t="s">
        <v>70</v>
      </c>
      <c r="R22" s="23" t="str">
        <f t="shared" si="5"/>
        <v xml:space="preserve">       - -</v>
      </c>
      <c r="S22" s="23" t="str">
        <f t="shared" si="6"/>
        <v xml:space="preserve">     - -</v>
      </c>
      <c r="T22" s="111">
        <v>0</v>
      </c>
      <c r="U22" s="28" t="str">
        <f t="shared" si="7"/>
        <v xml:space="preserve">     - -</v>
      </c>
      <c r="V22" s="28">
        <f t="shared" si="8"/>
        <v>0</v>
      </c>
      <c r="W22" s="28">
        <f t="shared" si="9"/>
        <v>0</v>
      </c>
      <c r="X22" s="12"/>
      <c r="Y22" s="54"/>
      <c r="Z22" s="54"/>
      <c r="AA22" s="54"/>
      <c r="AB22" s="54"/>
      <c r="AC22" s="54"/>
      <c r="AD22" s="54"/>
    </row>
    <row r="23" spans="1:30" ht="15.75" x14ac:dyDescent="0.25">
      <c r="A23" s="54"/>
      <c r="B23" s="11"/>
      <c r="C23" s="23">
        <v>11</v>
      </c>
      <c r="D23" s="106" t="s">
        <v>64</v>
      </c>
      <c r="E23" s="106" t="s">
        <v>64</v>
      </c>
      <c r="F23" s="106" t="s">
        <v>64</v>
      </c>
      <c r="G23" s="106" t="s">
        <v>64</v>
      </c>
      <c r="H23" s="106" t="s">
        <v>64</v>
      </c>
      <c r="I23" s="107" t="s">
        <v>64</v>
      </c>
      <c r="J23" s="108">
        <f t="shared" si="0"/>
        <v>0</v>
      </c>
      <c r="K23" s="109" t="e">
        <f t="shared" si="1"/>
        <v>#VALUE!</v>
      </c>
      <c r="L23" s="109" t="e">
        <f t="shared" si="10"/>
        <v>#VALUE!</v>
      </c>
      <c r="M23" s="107">
        <v>0</v>
      </c>
      <c r="N23" s="26">
        <f t="shared" si="2"/>
        <v>0</v>
      </c>
      <c r="O23" s="27">
        <f t="shared" si="3"/>
        <v>0</v>
      </c>
      <c r="P23" s="27">
        <f t="shared" si="4"/>
        <v>0</v>
      </c>
      <c r="Q23" s="110" t="s">
        <v>70</v>
      </c>
      <c r="R23" s="23" t="str">
        <f t="shared" si="5"/>
        <v xml:space="preserve">       - -</v>
      </c>
      <c r="S23" s="23" t="str">
        <f t="shared" si="6"/>
        <v xml:space="preserve">     - -</v>
      </c>
      <c r="T23" s="111">
        <v>0</v>
      </c>
      <c r="U23" s="28" t="str">
        <f t="shared" si="7"/>
        <v xml:space="preserve">     - -</v>
      </c>
      <c r="V23" s="28">
        <f>IF(T23&gt;0,T23*U23,0)</f>
        <v>0</v>
      </c>
      <c r="W23" s="28">
        <f t="shared" si="9"/>
        <v>0</v>
      </c>
      <c r="X23" s="12"/>
      <c r="Y23" s="54"/>
      <c r="Z23" s="54"/>
      <c r="AA23" s="54"/>
      <c r="AB23" s="54"/>
      <c r="AC23" s="54"/>
      <c r="AD23" s="54"/>
    </row>
    <row r="24" spans="1:30" ht="15.75" x14ac:dyDescent="0.25">
      <c r="A24" s="54"/>
      <c r="B24" s="11"/>
      <c r="C24" s="23">
        <v>12</v>
      </c>
      <c r="D24" s="106" t="s">
        <v>64</v>
      </c>
      <c r="E24" s="106" t="s">
        <v>64</v>
      </c>
      <c r="F24" s="106" t="s">
        <v>64</v>
      </c>
      <c r="G24" s="106" t="s">
        <v>64</v>
      </c>
      <c r="H24" s="106" t="s">
        <v>64</v>
      </c>
      <c r="I24" s="107" t="s">
        <v>64</v>
      </c>
      <c r="J24" s="108">
        <f t="shared" si="0"/>
        <v>0</v>
      </c>
      <c r="K24" s="109" t="e">
        <f t="shared" si="1"/>
        <v>#VALUE!</v>
      </c>
      <c r="L24" s="109" t="e">
        <f t="shared" si="10"/>
        <v>#VALUE!</v>
      </c>
      <c r="M24" s="107">
        <v>0</v>
      </c>
      <c r="N24" s="26">
        <f t="shared" si="2"/>
        <v>0</v>
      </c>
      <c r="O24" s="27">
        <f t="shared" si="3"/>
        <v>0</v>
      </c>
      <c r="P24" s="27">
        <f t="shared" si="4"/>
        <v>0</v>
      </c>
      <c r="Q24" s="110" t="s">
        <v>70</v>
      </c>
      <c r="R24" s="23" t="str">
        <f t="shared" si="5"/>
        <v xml:space="preserve">       - -</v>
      </c>
      <c r="S24" s="23" t="str">
        <f t="shared" si="6"/>
        <v xml:space="preserve">     - -</v>
      </c>
      <c r="T24" s="111">
        <v>0</v>
      </c>
      <c r="U24" s="28" t="str">
        <f t="shared" si="7"/>
        <v xml:space="preserve">     - -</v>
      </c>
      <c r="V24" s="28">
        <f t="shared" si="8"/>
        <v>0</v>
      </c>
      <c r="W24" s="28">
        <f t="shared" si="9"/>
        <v>0</v>
      </c>
      <c r="X24" s="12"/>
      <c r="Y24" s="54"/>
      <c r="Z24" s="54"/>
      <c r="AA24" s="54"/>
      <c r="AB24" s="54"/>
      <c r="AC24" s="54"/>
      <c r="AD24" s="54"/>
    </row>
    <row r="25" spans="1:30" ht="15.75" x14ac:dyDescent="0.25">
      <c r="A25" s="54"/>
      <c r="B25" s="11"/>
      <c r="C25" s="23">
        <v>13</v>
      </c>
      <c r="D25" s="106" t="s">
        <v>64</v>
      </c>
      <c r="E25" s="106" t="s">
        <v>64</v>
      </c>
      <c r="F25" s="106" t="s">
        <v>64</v>
      </c>
      <c r="G25" s="106" t="s">
        <v>64</v>
      </c>
      <c r="H25" s="106" t="s">
        <v>64</v>
      </c>
      <c r="I25" s="107" t="s">
        <v>64</v>
      </c>
      <c r="J25" s="108">
        <f t="shared" si="0"/>
        <v>0</v>
      </c>
      <c r="K25" s="109" t="e">
        <f t="shared" si="1"/>
        <v>#VALUE!</v>
      </c>
      <c r="L25" s="109" t="e">
        <f t="shared" si="10"/>
        <v>#VALUE!</v>
      </c>
      <c r="M25" s="107">
        <v>0</v>
      </c>
      <c r="N25" s="26">
        <f t="shared" si="2"/>
        <v>0</v>
      </c>
      <c r="O25" s="27">
        <f t="shared" si="3"/>
        <v>0</v>
      </c>
      <c r="P25" s="27">
        <f t="shared" si="4"/>
        <v>0</v>
      </c>
      <c r="Q25" s="110" t="s">
        <v>70</v>
      </c>
      <c r="R25" s="23" t="str">
        <f t="shared" si="5"/>
        <v xml:space="preserve">       - -</v>
      </c>
      <c r="S25" s="23" t="str">
        <f t="shared" si="6"/>
        <v xml:space="preserve">     - -</v>
      </c>
      <c r="T25" s="111">
        <v>0</v>
      </c>
      <c r="U25" s="28" t="str">
        <f t="shared" si="7"/>
        <v xml:space="preserve">     - -</v>
      </c>
      <c r="V25" s="28">
        <f t="shared" si="8"/>
        <v>0</v>
      </c>
      <c r="W25" s="28">
        <f t="shared" si="9"/>
        <v>0</v>
      </c>
      <c r="X25" s="12"/>
      <c r="Y25" s="54"/>
      <c r="Z25" s="54"/>
      <c r="AA25" s="54"/>
      <c r="AB25" s="54"/>
      <c r="AC25" s="54"/>
      <c r="AD25" s="54"/>
    </row>
    <row r="26" spans="1:30" ht="15.75" x14ac:dyDescent="0.25">
      <c r="A26" s="54"/>
      <c r="B26" s="11"/>
      <c r="C26" s="23">
        <v>14</v>
      </c>
      <c r="D26" s="106" t="s">
        <v>64</v>
      </c>
      <c r="E26" s="106" t="s">
        <v>64</v>
      </c>
      <c r="F26" s="106" t="s">
        <v>64</v>
      </c>
      <c r="G26" s="106" t="s">
        <v>64</v>
      </c>
      <c r="H26" s="106" t="s">
        <v>64</v>
      </c>
      <c r="I26" s="107" t="s">
        <v>64</v>
      </c>
      <c r="J26" s="108">
        <f t="shared" si="0"/>
        <v>0</v>
      </c>
      <c r="K26" s="109" t="e">
        <f t="shared" si="1"/>
        <v>#VALUE!</v>
      </c>
      <c r="L26" s="109" t="e">
        <f t="shared" si="10"/>
        <v>#VALUE!</v>
      </c>
      <c r="M26" s="107">
        <v>0</v>
      </c>
      <c r="N26" s="26">
        <f t="shared" si="2"/>
        <v>0</v>
      </c>
      <c r="O26" s="27">
        <f t="shared" si="3"/>
        <v>0</v>
      </c>
      <c r="P26" s="27">
        <f t="shared" si="4"/>
        <v>0</v>
      </c>
      <c r="Q26" s="110" t="s">
        <v>70</v>
      </c>
      <c r="R26" s="23" t="str">
        <f t="shared" si="5"/>
        <v xml:space="preserve">       - -</v>
      </c>
      <c r="S26" s="23" t="str">
        <f t="shared" si="6"/>
        <v xml:space="preserve">     - -</v>
      </c>
      <c r="T26" s="111">
        <v>0</v>
      </c>
      <c r="U26" s="28" t="str">
        <f t="shared" si="7"/>
        <v xml:space="preserve">     - -</v>
      </c>
      <c r="V26" s="28">
        <f t="shared" si="8"/>
        <v>0</v>
      </c>
      <c r="W26" s="28">
        <f t="shared" si="9"/>
        <v>0</v>
      </c>
      <c r="X26" s="12"/>
      <c r="Y26" s="54"/>
      <c r="Z26" s="54"/>
      <c r="AA26" s="54"/>
      <c r="AB26" s="54"/>
      <c r="AC26" s="54"/>
      <c r="AD26" s="54"/>
    </row>
    <row r="27" spans="1:30" ht="15.75" x14ac:dyDescent="0.25">
      <c r="A27" s="54"/>
      <c r="B27" s="11"/>
      <c r="C27" s="23">
        <v>15</v>
      </c>
      <c r="D27" s="106" t="s">
        <v>64</v>
      </c>
      <c r="E27" s="106" t="s">
        <v>64</v>
      </c>
      <c r="F27" s="106" t="s">
        <v>64</v>
      </c>
      <c r="G27" s="106" t="s">
        <v>64</v>
      </c>
      <c r="H27" s="106" t="s">
        <v>64</v>
      </c>
      <c r="I27" s="107" t="s">
        <v>64</v>
      </c>
      <c r="J27" s="108">
        <f t="shared" si="0"/>
        <v>0</v>
      </c>
      <c r="K27" s="109" t="e">
        <f t="shared" si="1"/>
        <v>#VALUE!</v>
      </c>
      <c r="L27" s="109" t="e">
        <f t="shared" si="10"/>
        <v>#VALUE!</v>
      </c>
      <c r="M27" s="107">
        <v>0</v>
      </c>
      <c r="N27" s="26">
        <f t="shared" si="2"/>
        <v>0</v>
      </c>
      <c r="O27" s="27">
        <f t="shared" si="3"/>
        <v>0</v>
      </c>
      <c r="P27" s="27">
        <f t="shared" si="4"/>
        <v>0</v>
      </c>
      <c r="Q27" s="110" t="s">
        <v>70</v>
      </c>
      <c r="R27" s="23" t="str">
        <f t="shared" si="5"/>
        <v xml:space="preserve">       - -</v>
      </c>
      <c r="S27" s="23" t="str">
        <f t="shared" si="6"/>
        <v xml:space="preserve">     - -</v>
      </c>
      <c r="T27" s="111">
        <v>0</v>
      </c>
      <c r="U27" s="28" t="str">
        <f t="shared" si="7"/>
        <v xml:space="preserve">     - -</v>
      </c>
      <c r="V27" s="28">
        <f t="shared" si="8"/>
        <v>0</v>
      </c>
      <c r="W27" s="28">
        <f t="shared" si="9"/>
        <v>0</v>
      </c>
      <c r="X27" s="12"/>
      <c r="Y27" s="54"/>
      <c r="Z27" s="54"/>
      <c r="AA27" s="54"/>
      <c r="AB27" s="54"/>
      <c r="AC27" s="54"/>
      <c r="AD27" s="54"/>
    </row>
    <row r="28" spans="1:30" ht="15.75" x14ac:dyDescent="0.25">
      <c r="A28" s="54"/>
      <c r="B28" s="11"/>
      <c r="C28" s="23">
        <v>16</v>
      </c>
      <c r="D28" s="106" t="s">
        <v>64</v>
      </c>
      <c r="E28" s="106" t="s">
        <v>64</v>
      </c>
      <c r="F28" s="106" t="s">
        <v>64</v>
      </c>
      <c r="G28" s="106" t="s">
        <v>64</v>
      </c>
      <c r="H28" s="106" t="s">
        <v>64</v>
      </c>
      <c r="I28" s="107" t="s">
        <v>64</v>
      </c>
      <c r="J28" s="108">
        <f t="shared" si="0"/>
        <v>0</v>
      </c>
      <c r="K28" s="109" t="e">
        <f t="shared" si="1"/>
        <v>#VALUE!</v>
      </c>
      <c r="L28" s="109" t="e">
        <f t="shared" si="10"/>
        <v>#VALUE!</v>
      </c>
      <c r="M28" s="107">
        <v>0</v>
      </c>
      <c r="N28" s="26">
        <f t="shared" si="2"/>
        <v>0</v>
      </c>
      <c r="O28" s="27">
        <f t="shared" si="3"/>
        <v>0</v>
      </c>
      <c r="P28" s="27">
        <f t="shared" si="4"/>
        <v>0</v>
      </c>
      <c r="Q28" s="110" t="s">
        <v>70</v>
      </c>
      <c r="R28" s="23" t="str">
        <f t="shared" si="5"/>
        <v xml:space="preserve">       - -</v>
      </c>
      <c r="S28" s="23" t="str">
        <f t="shared" si="6"/>
        <v xml:space="preserve">     - -</v>
      </c>
      <c r="T28" s="111">
        <v>0</v>
      </c>
      <c r="U28" s="28" t="str">
        <f t="shared" si="7"/>
        <v xml:space="preserve">     - -</v>
      </c>
      <c r="V28" s="28">
        <f t="shared" si="8"/>
        <v>0</v>
      </c>
      <c r="W28" s="28">
        <f t="shared" si="9"/>
        <v>0</v>
      </c>
      <c r="X28" s="12"/>
      <c r="Y28" s="54"/>
      <c r="Z28" s="54"/>
      <c r="AA28" s="54"/>
      <c r="AB28" s="54"/>
      <c r="AC28" s="54"/>
      <c r="AD28" s="54"/>
    </row>
    <row r="29" spans="1:30" ht="15.75" x14ac:dyDescent="0.25">
      <c r="A29" s="54"/>
      <c r="B29" s="11"/>
      <c r="C29" s="23">
        <v>17</v>
      </c>
      <c r="D29" s="106" t="s">
        <v>64</v>
      </c>
      <c r="E29" s="106" t="s">
        <v>64</v>
      </c>
      <c r="F29" s="106" t="s">
        <v>64</v>
      </c>
      <c r="G29" s="106" t="s">
        <v>64</v>
      </c>
      <c r="H29" s="106" t="s">
        <v>64</v>
      </c>
      <c r="I29" s="107" t="s">
        <v>64</v>
      </c>
      <c r="J29" s="108">
        <f t="shared" si="0"/>
        <v>0</v>
      </c>
      <c r="K29" s="109" t="e">
        <f t="shared" si="1"/>
        <v>#VALUE!</v>
      </c>
      <c r="L29" s="109" t="e">
        <f t="shared" si="10"/>
        <v>#VALUE!</v>
      </c>
      <c r="M29" s="107">
        <v>0</v>
      </c>
      <c r="N29" s="26">
        <f t="shared" si="2"/>
        <v>0</v>
      </c>
      <c r="O29" s="27">
        <f t="shared" si="3"/>
        <v>0</v>
      </c>
      <c r="P29" s="27">
        <f t="shared" si="4"/>
        <v>0</v>
      </c>
      <c r="Q29" s="110" t="s">
        <v>70</v>
      </c>
      <c r="R29" s="23" t="str">
        <f t="shared" si="5"/>
        <v xml:space="preserve">       - -</v>
      </c>
      <c r="S29" s="23" t="str">
        <f t="shared" si="6"/>
        <v xml:space="preserve">     - -</v>
      </c>
      <c r="T29" s="111">
        <v>0</v>
      </c>
      <c r="U29" s="28" t="str">
        <f t="shared" si="7"/>
        <v xml:space="preserve">     - -</v>
      </c>
      <c r="V29" s="28">
        <f t="shared" si="8"/>
        <v>0</v>
      </c>
      <c r="W29" s="28">
        <f t="shared" si="9"/>
        <v>0</v>
      </c>
      <c r="X29" s="12"/>
      <c r="Y29" s="54"/>
      <c r="Z29" s="54"/>
      <c r="AA29" s="54"/>
      <c r="AB29" s="54"/>
      <c r="AC29" s="54"/>
      <c r="AD29" s="54"/>
    </row>
    <row r="30" spans="1:30" ht="15.75" x14ac:dyDescent="0.25">
      <c r="A30" s="54"/>
      <c r="B30" s="11"/>
      <c r="C30" s="23">
        <v>18</v>
      </c>
      <c r="D30" s="106" t="s">
        <v>64</v>
      </c>
      <c r="E30" s="106" t="s">
        <v>64</v>
      </c>
      <c r="F30" s="106" t="s">
        <v>64</v>
      </c>
      <c r="G30" s="106" t="s">
        <v>64</v>
      </c>
      <c r="H30" s="106" t="s">
        <v>64</v>
      </c>
      <c r="I30" s="107" t="s">
        <v>64</v>
      </c>
      <c r="J30" s="108">
        <f t="shared" si="0"/>
        <v>0</v>
      </c>
      <c r="K30" s="109" t="e">
        <f t="shared" si="1"/>
        <v>#VALUE!</v>
      </c>
      <c r="L30" s="109" t="e">
        <f t="shared" si="10"/>
        <v>#VALUE!</v>
      </c>
      <c r="M30" s="107">
        <v>0</v>
      </c>
      <c r="N30" s="26">
        <f t="shared" si="2"/>
        <v>0</v>
      </c>
      <c r="O30" s="27">
        <f t="shared" si="3"/>
        <v>0</v>
      </c>
      <c r="P30" s="27">
        <f t="shared" si="4"/>
        <v>0</v>
      </c>
      <c r="Q30" s="110" t="s">
        <v>70</v>
      </c>
      <c r="R30" s="23" t="str">
        <f t="shared" si="5"/>
        <v xml:space="preserve">       - -</v>
      </c>
      <c r="S30" s="23" t="str">
        <f t="shared" si="6"/>
        <v xml:space="preserve">     - -</v>
      </c>
      <c r="T30" s="111">
        <v>0</v>
      </c>
      <c r="U30" s="28" t="str">
        <f t="shared" si="7"/>
        <v xml:space="preserve">     - -</v>
      </c>
      <c r="V30" s="28">
        <f t="shared" si="8"/>
        <v>0</v>
      </c>
      <c r="W30" s="28">
        <f t="shared" si="9"/>
        <v>0</v>
      </c>
      <c r="X30" s="12"/>
      <c r="Y30" s="54"/>
      <c r="Z30" s="54"/>
      <c r="AA30" s="54"/>
      <c r="AB30" s="54"/>
      <c r="AC30" s="54"/>
      <c r="AD30" s="54"/>
    </row>
    <row r="31" spans="1:30" ht="15.75" x14ac:dyDescent="0.25">
      <c r="A31" s="54"/>
      <c r="B31" s="11"/>
      <c r="C31" s="23">
        <v>19</v>
      </c>
      <c r="D31" s="106" t="s">
        <v>64</v>
      </c>
      <c r="E31" s="106" t="s">
        <v>64</v>
      </c>
      <c r="F31" s="106" t="s">
        <v>64</v>
      </c>
      <c r="G31" s="106" t="s">
        <v>64</v>
      </c>
      <c r="H31" s="106" t="s">
        <v>64</v>
      </c>
      <c r="I31" s="107" t="s">
        <v>64</v>
      </c>
      <c r="J31" s="108">
        <f t="shared" si="0"/>
        <v>0</v>
      </c>
      <c r="K31" s="109" t="e">
        <f t="shared" si="1"/>
        <v>#VALUE!</v>
      </c>
      <c r="L31" s="109" t="e">
        <f t="shared" si="10"/>
        <v>#VALUE!</v>
      </c>
      <c r="M31" s="107">
        <v>0</v>
      </c>
      <c r="N31" s="26">
        <f t="shared" si="2"/>
        <v>0</v>
      </c>
      <c r="O31" s="27">
        <f t="shared" si="3"/>
        <v>0</v>
      </c>
      <c r="P31" s="27">
        <f t="shared" si="4"/>
        <v>0</v>
      </c>
      <c r="Q31" s="110" t="s">
        <v>70</v>
      </c>
      <c r="R31" s="23" t="str">
        <f t="shared" si="5"/>
        <v xml:space="preserve">       - -</v>
      </c>
      <c r="S31" s="23" t="str">
        <f t="shared" si="6"/>
        <v xml:space="preserve">     - -</v>
      </c>
      <c r="T31" s="111">
        <v>0</v>
      </c>
      <c r="U31" s="28" t="str">
        <f t="shared" si="7"/>
        <v xml:space="preserve">     - -</v>
      </c>
      <c r="V31" s="28">
        <f t="shared" si="8"/>
        <v>0</v>
      </c>
      <c r="W31" s="28">
        <f t="shared" si="9"/>
        <v>0</v>
      </c>
      <c r="X31" s="12"/>
      <c r="Y31" s="54"/>
      <c r="Z31" s="54"/>
      <c r="AA31" s="54"/>
      <c r="AB31" s="54"/>
      <c r="AC31" s="54"/>
      <c r="AD31" s="54"/>
    </row>
    <row r="32" spans="1:30" ht="15.75" x14ac:dyDescent="0.25">
      <c r="A32" s="54"/>
      <c r="B32" s="11"/>
      <c r="C32" s="23">
        <v>20</v>
      </c>
      <c r="D32" s="106" t="s">
        <v>64</v>
      </c>
      <c r="E32" s="106" t="s">
        <v>64</v>
      </c>
      <c r="F32" s="106" t="s">
        <v>64</v>
      </c>
      <c r="G32" s="106" t="s">
        <v>64</v>
      </c>
      <c r="H32" s="106" t="s">
        <v>64</v>
      </c>
      <c r="I32" s="107" t="s">
        <v>64</v>
      </c>
      <c r="J32" s="108">
        <f t="shared" si="0"/>
        <v>0</v>
      </c>
      <c r="K32" s="109" t="e">
        <f t="shared" si="1"/>
        <v>#VALUE!</v>
      </c>
      <c r="L32" s="109" t="e">
        <f t="shared" si="10"/>
        <v>#VALUE!</v>
      </c>
      <c r="M32" s="107">
        <v>0</v>
      </c>
      <c r="N32" s="26">
        <f t="shared" si="2"/>
        <v>0</v>
      </c>
      <c r="O32" s="27">
        <f t="shared" si="3"/>
        <v>0</v>
      </c>
      <c r="P32" s="27">
        <f t="shared" si="4"/>
        <v>0</v>
      </c>
      <c r="Q32" s="110" t="s">
        <v>70</v>
      </c>
      <c r="R32" s="23" t="str">
        <f t="shared" si="5"/>
        <v xml:space="preserve">       - -</v>
      </c>
      <c r="S32" s="23" t="str">
        <f t="shared" si="6"/>
        <v xml:space="preserve">     - -</v>
      </c>
      <c r="T32" s="111">
        <v>0</v>
      </c>
      <c r="U32" s="28" t="str">
        <f t="shared" si="7"/>
        <v xml:space="preserve">     - -</v>
      </c>
      <c r="V32" s="28">
        <f t="shared" si="8"/>
        <v>0</v>
      </c>
      <c r="W32" s="28">
        <f t="shared" si="9"/>
        <v>0</v>
      </c>
      <c r="X32" s="12"/>
      <c r="Y32" s="54"/>
      <c r="Z32" s="54"/>
      <c r="AA32" s="54"/>
      <c r="AB32" s="54"/>
      <c r="AC32" s="54"/>
      <c r="AD32" s="54"/>
    </row>
    <row r="33" spans="1:30" ht="15.75" x14ac:dyDescent="0.25">
      <c r="A33" s="54"/>
      <c r="B33" s="11"/>
      <c r="C33" s="51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3"/>
      <c r="X33" s="12"/>
      <c r="Y33" s="54"/>
      <c r="Z33" s="54"/>
      <c r="AA33" s="54"/>
      <c r="AB33" s="54"/>
      <c r="AC33" s="54"/>
      <c r="AD33" s="54"/>
    </row>
    <row r="34" spans="1:30" ht="15.75" x14ac:dyDescent="0.25">
      <c r="A34" s="54"/>
      <c r="B34" s="11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4"/>
      <c r="N34" s="24"/>
      <c r="O34" s="24"/>
      <c r="P34" s="24"/>
      <c r="Q34" s="24"/>
      <c r="R34" s="23"/>
      <c r="S34" s="23"/>
      <c r="U34" s="23"/>
      <c r="V34" s="29" t="s">
        <v>61</v>
      </c>
      <c r="W34" s="62">
        <f>SUM(W13:W32)</f>
        <v>66.533996912707394</v>
      </c>
      <c r="X34" s="12"/>
      <c r="Y34" s="54"/>
      <c r="Z34" s="54"/>
      <c r="AA34" s="54"/>
      <c r="AB34" s="54"/>
      <c r="AC34" s="54"/>
      <c r="AD34" s="54"/>
    </row>
    <row r="35" spans="1:30" x14ac:dyDescent="0.25">
      <c r="A35" s="54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10"/>
      <c r="N35" s="10"/>
      <c r="O35" s="10"/>
      <c r="P35" s="10"/>
      <c r="Q35" s="10"/>
      <c r="R35" s="31"/>
      <c r="S35" s="31"/>
      <c r="T35" s="31"/>
      <c r="U35" s="31"/>
      <c r="V35" s="31"/>
      <c r="W35" s="31"/>
      <c r="X35" s="32"/>
      <c r="Y35" s="54"/>
      <c r="Z35" s="54"/>
      <c r="AA35" s="54"/>
      <c r="AB35" s="54"/>
      <c r="AC35" s="54"/>
      <c r="AD35" s="54"/>
    </row>
    <row r="36" spans="1:30" x14ac:dyDescent="0.25">
      <c r="A36" s="54"/>
      <c r="B36" s="54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4"/>
      <c r="N36" s="54"/>
      <c r="O36" s="54"/>
      <c r="P36" s="54"/>
      <c r="Q36" s="54"/>
      <c r="R36" s="55"/>
      <c r="S36" s="55"/>
      <c r="T36" s="55"/>
      <c r="U36" s="55"/>
      <c r="V36" s="55"/>
      <c r="W36" s="55"/>
      <c r="X36" s="54"/>
      <c r="Y36" s="54"/>
      <c r="Z36" s="54"/>
      <c r="AA36" s="54"/>
      <c r="AB36" s="54"/>
      <c r="AC36" s="54"/>
      <c r="AD36" s="54"/>
    </row>
    <row r="37" spans="1:30" s="15" customFormat="1" ht="15.75" x14ac:dyDescent="0.25">
      <c r="A37" s="58"/>
      <c r="B37" s="58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8"/>
      <c r="N37" s="58"/>
      <c r="O37" s="95" t="s">
        <v>84</v>
      </c>
      <c r="P37" s="58"/>
      <c r="Q37" s="95"/>
      <c r="R37" s="59"/>
      <c r="S37" s="59"/>
      <c r="T37" s="59"/>
      <c r="U37" s="59"/>
      <c r="V37" s="59"/>
      <c r="W37" s="60"/>
      <c r="X37" s="58"/>
      <c r="Y37" s="58"/>
      <c r="Z37" s="58"/>
      <c r="AA37" s="58"/>
      <c r="AB37" s="58"/>
      <c r="AC37" s="58"/>
      <c r="AD37" s="58"/>
    </row>
    <row r="38" spans="1:30" s="15" customFormat="1" ht="15.75" x14ac:dyDescent="0.25">
      <c r="A38" s="58"/>
      <c r="B38" s="58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8"/>
      <c r="N38" s="58"/>
      <c r="O38" s="95" t="s">
        <v>95</v>
      </c>
      <c r="P38" s="58"/>
      <c r="Q38" s="95"/>
      <c r="R38" s="59"/>
      <c r="S38" s="59"/>
      <c r="T38" s="59"/>
      <c r="U38" s="59"/>
      <c r="V38" s="59"/>
      <c r="W38" s="60"/>
      <c r="X38" s="58"/>
      <c r="Y38" s="58"/>
      <c r="Z38" s="58"/>
      <c r="AA38" s="58"/>
      <c r="AB38" s="58"/>
      <c r="AC38" s="58"/>
      <c r="AD38" s="58"/>
    </row>
    <row r="39" spans="1:30" s="15" customFormat="1" ht="15.75" x14ac:dyDescent="0.25">
      <c r="A39" s="58"/>
      <c r="B39" s="58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8"/>
      <c r="N39" s="58"/>
      <c r="O39" s="95" t="s">
        <v>94</v>
      </c>
      <c r="P39" s="58"/>
      <c r="Q39" s="95"/>
      <c r="R39" s="59"/>
      <c r="S39" s="59"/>
      <c r="T39" s="59"/>
      <c r="U39" s="59"/>
      <c r="V39" s="59"/>
      <c r="W39" s="60"/>
      <c r="X39" s="58"/>
      <c r="Y39" s="58"/>
      <c r="Z39" s="58"/>
      <c r="AA39" s="58"/>
      <c r="AB39" s="58"/>
      <c r="AC39" s="58"/>
      <c r="AD39" s="58"/>
    </row>
    <row r="40" spans="1:30" s="15" customFormat="1" ht="15.75" x14ac:dyDescent="0.25">
      <c r="A40" s="58"/>
      <c r="B40" s="58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8"/>
      <c r="N40" s="58"/>
      <c r="O40" s="95" t="s">
        <v>96</v>
      </c>
      <c r="P40" s="58"/>
      <c r="Q40" s="95"/>
      <c r="R40" s="59"/>
      <c r="S40" s="59"/>
      <c r="T40" s="59"/>
      <c r="U40" s="59"/>
      <c r="V40" s="59"/>
      <c r="W40" s="60"/>
      <c r="X40" s="58"/>
      <c r="Y40" s="58"/>
      <c r="Z40" s="58"/>
      <c r="AA40" s="58"/>
      <c r="AB40" s="58"/>
      <c r="AC40" s="58"/>
      <c r="AD40" s="58"/>
    </row>
    <row r="41" spans="1:30" s="15" customFormat="1" ht="15.75" x14ac:dyDescent="0.25">
      <c r="A41" s="58"/>
      <c r="B41" s="58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8"/>
      <c r="N41" s="58"/>
      <c r="O41" s="95" t="s">
        <v>97</v>
      </c>
      <c r="P41" s="58"/>
      <c r="Q41" s="95"/>
      <c r="R41" s="59"/>
      <c r="S41" s="59"/>
      <c r="T41" s="59"/>
      <c r="U41" s="59"/>
      <c r="V41" s="59"/>
      <c r="W41" s="60"/>
      <c r="X41" s="58"/>
      <c r="Y41" s="58"/>
      <c r="Z41" s="58"/>
      <c r="AA41" s="58"/>
      <c r="AB41" s="58"/>
      <c r="AC41" s="58"/>
      <c r="AD41" s="58"/>
    </row>
    <row r="42" spans="1:30" s="15" customFormat="1" ht="15.75" x14ac:dyDescent="0.25">
      <c r="A42" s="58"/>
      <c r="B42" s="58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8"/>
      <c r="N42" s="58"/>
      <c r="O42" s="58"/>
      <c r="P42" s="58"/>
      <c r="Q42" s="58"/>
      <c r="R42" s="59"/>
      <c r="S42" s="59"/>
      <c r="T42" s="59"/>
      <c r="U42" s="59"/>
      <c r="V42" s="59"/>
      <c r="W42" s="60"/>
      <c r="X42" s="58"/>
      <c r="Y42" s="58"/>
      <c r="Z42" s="58"/>
      <c r="AA42" s="58"/>
      <c r="AB42" s="58"/>
      <c r="AC42" s="58"/>
      <c r="AD42" s="58"/>
    </row>
    <row r="43" spans="1:30" s="15" customFormat="1" ht="15.75" x14ac:dyDescent="0.25">
      <c r="A43" s="58"/>
      <c r="B43" s="58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8"/>
      <c r="N43" s="58"/>
      <c r="O43" s="58"/>
      <c r="P43" s="58"/>
      <c r="Q43" s="58"/>
      <c r="R43" s="59"/>
      <c r="S43" s="59"/>
      <c r="T43" s="59"/>
      <c r="U43" s="59"/>
      <c r="V43" s="59"/>
      <c r="W43" s="60"/>
      <c r="X43" s="58"/>
      <c r="Y43" s="58"/>
      <c r="Z43" s="58"/>
      <c r="AA43" s="58"/>
      <c r="AB43" s="58"/>
      <c r="AC43" s="58"/>
      <c r="AD43" s="58"/>
    </row>
    <row r="44" spans="1:30" s="15" customFormat="1" ht="15.75" x14ac:dyDescent="0.25">
      <c r="A44" s="58"/>
      <c r="B44" s="58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8"/>
      <c r="N44" s="58"/>
      <c r="O44" s="58"/>
      <c r="P44" s="58"/>
      <c r="Q44" s="58"/>
      <c r="R44" s="59"/>
      <c r="S44" s="59"/>
      <c r="T44" s="59"/>
      <c r="U44" s="59"/>
      <c r="V44" s="59"/>
      <c r="W44" s="60"/>
      <c r="X44" s="58"/>
      <c r="Y44" s="58"/>
      <c r="Z44" s="58"/>
      <c r="AA44" s="58"/>
      <c r="AB44" s="58"/>
      <c r="AC44" s="58"/>
      <c r="AD44" s="58"/>
    </row>
    <row r="45" spans="1:30" s="15" customFormat="1" ht="15.75" x14ac:dyDescent="0.25">
      <c r="A45" s="58"/>
      <c r="B45" s="58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8"/>
      <c r="N45" s="58"/>
      <c r="O45" s="58"/>
      <c r="P45" s="58"/>
      <c r="Q45" s="58"/>
      <c r="R45" s="59"/>
      <c r="S45" s="59"/>
      <c r="T45" s="59"/>
      <c r="U45" s="59"/>
      <c r="V45" s="59"/>
      <c r="W45" s="61"/>
      <c r="X45" s="58"/>
      <c r="Y45" s="58"/>
      <c r="Z45" s="58"/>
      <c r="AA45" s="58"/>
      <c r="AB45" s="58"/>
      <c r="AC45" s="58"/>
      <c r="AD45" s="58"/>
    </row>
    <row r="46" spans="1:30" s="15" customFormat="1" ht="16.5" hidden="1" thickBot="1" x14ac:dyDescent="0.3">
      <c r="C46" s="14"/>
      <c r="D46" s="70"/>
      <c r="E46" s="70"/>
      <c r="F46" s="70"/>
      <c r="G46" s="71" t="s">
        <v>6</v>
      </c>
      <c r="H46" s="71" t="s">
        <v>7</v>
      </c>
      <c r="I46" s="71" t="s">
        <v>10</v>
      </c>
      <c r="J46" s="71" t="s">
        <v>12</v>
      </c>
      <c r="K46" s="71" t="s">
        <v>14</v>
      </c>
      <c r="L46" s="71" t="s">
        <v>14</v>
      </c>
      <c r="M46" s="71" t="s">
        <v>17</v>
      </c>
      <c r="R46" s="14"/>
      <c r="S46" s="14"/>
      <c r="T46" s="14"/>
      <c r="U46" s="14"/>
      <c r="V46" s="14"/>
      <c r="W46" s="23"/>
    </row>
    <row r="47" spans="1:30" ht="15.75" hidden="1" thickBot="1" x14ac:dyDescent="0.3">
      <c r="D47" s="72" t="s">
        <v>49</v>
      </c>
      <c r="E47" s="72" t="s">
        <v>50</v>
      </c>
      <c r="F47" s="72" t="s">
        <v>4</v>
      </c>
      <c r="G47" s="72" t="s">
        <v>5</v>
      </c>
      <c r="H47" s="72" t="s">
        <v>8</v>
      </c>
      <c r="I47" s="72" t="s">
        <v>11</v>
      </c>
      <c r="J47" s="72" t="s">
        <v>13</v>
      </c>
      <c r="K47" s="72" t="s">
        <v>15</v>
      </c>
      <c r="L47" s="72" t="s">
        <v>16</v>
      </c>
      <c r="M47" s="72" t="s">
        <v>18</v>
      </c>
      <c r="Q47" s="102" t="s">
        <v>30</v>
      </c>
      <c r="R47" s="103"/>
      <c r="S47" s="103"/>
      <c r="T47" s="103"/>
      <c r="U47" s="104"/>
      <c r="W47" s="34"/>
    </row>
    <row r="48" spans="1:30" hidden="1" x14ac:dyDescent="0.25">
      <c r="D48" s="76" t="s">
        <v>64</v>
      </c>
      <c r="E48" s="73" t="s">
        <v>64</v>
      </c>
      <c r="F48" s="73" t="s">
        <v>64</v>
      </c>
      <c r="G48" s="76" t="s">
        <v>64</v>
      </c>
      <c r="H48" s="73" t="s">
        <v>64</v>
      </c>
      <c r="I48" s="73" t="s">
        <v>64</v>
      </c>
      <c r="J48" s="6">
        <v>0</v>
      </c>
      <c r="L48" s="34"/>
      <c r="M48" s="84">
        <v>0</v>
      </c>
      <c r="N48" s="64"/>
      <c r="Q48" s="85" t="s">
        <v>70</v>
      </c>
      <c r="R48" s="85" t="s">
        <v>71</v>
      </c>
      <c r="S48" s="85" t="s">
        <v>72</v>
      </c>
      <c r="T48" s="85" t="s">
        <v>72</v>
      </c>
      <c r="V48" s="34"/>
      <c r="W48" s="34"/>
    </row>
    <row r="49" spans="4:27" hidden="1" x14ac:dyDescent="0.25">
      <c r="D49" s="77" t="s">
        <v>37</v>
      </c>
      <c r="E49" s="74">
        <v>1</v>
      </c>
      <c r="F49" s="74" t="s">
        <v>57</v>
      </c>
      <c r="G49" s="77">
        <v>14</v>
      </c>
      <c r="H49" s="74">
        <v>75</v>
      </c>
      <c r="I49" s="82">
        <v>1</v>
      </c>
      <c r="J49" s="6">
        <v>0.85</v>
      </c>
      <c r="L49" s="34"/>
      <c r="M49" s="82">
        <v>1</v>
      </c>
      <c r="N49" s="64"/>
      <c r="O49" s="63"/>
      <c r="P49" s="63"/>
      <c r="Q49" s="86" t="s">
        <v>78</v>
      </c>
      <c r="R49" s="79" t="s">
        <v>79</v>
      </c>
      <c r="S49" s="74" t="s">
        <v>80</v>
      </c>
      <c r="T49" s="89">
        <v>5.8</v>
      </c>
      <c r="V49" s="34"/>
      <c r="W49" s="68"/>
    </row>
    <row r="50" spans="4:27" hidden="1" x14ac:dyDescent="0.25">
      <c r="D50" s="77" t="s">
        <v>38</v>
      </c>
      <c r="E50" s="74">
        <v>2</v>
      </c>
      <c r="F50" s="74" t="s">
        <v>3</v>
      </c>
      <c r="G50" s="77">
        <v>16</v>
      </c>
      <c r="H50" s="74">
        <v>100</v>
      </c>
      <c r="I50" s="82">
        <v>2</v>
      </c>
      <c r="J50" s="6">
        <v>0.65</v>
      </c>
      <c r="L50" s="34"/>
      <c r="M50" s="82">
        <v>2</v>
      </c>
      <c r="N50" s="64"/>
      <c r="O50" s="63"/>
      <c r="P50" s="63"/>
      <c r="Q50" s="86" t="s">
        <v>65</v>
      </c>
      <c r="R50" s="79" t="s">
        <v>59</v>
      </c>
      <c r="S50" s="74" t="s">
        <v>80</v>
      </c>
      <c r="T50" s="89">
        <v>6.8</v>
      </c>
      <c r="V50" s="34"/>
      <c r="W50" s="68"/>
    </row>
    <row r="51" spans="4:27" hidden="1" x14ac:dyDescent="0.25">
      <c r="D51" s="77" t="s">
        <v>39</v>
      </c>
      <c r="E51" s="74">
        <v>3</v>
      </c>
      <c r="F51" s="74" t="s">
        <v>58</v>
      </c>
      <c r="G51" s="77">
        <v>18</v>
      </c>
      <c r="H51" s="74">
        <v>110</v>
      </c>
      <c r="I51" s="82">
        <v>3</v>
      </c>
      <c r="J51" s="6">
        <v>0.8</v>
      </c>
      <c r="L51" s="34"/>
      <c r="M51" s="82">
        <v>3</v>
      </c>
      <c r="N51" s="63"/>
      <c r="O51" s="63"/>
      <c r="P51" s="63"/>
      <c r="Q51" s="87" t="s">
        <v>76</v>
      </c>
      <c r="R51" s="79" t="s">
        <v>59</v>
      </c>
      <c r="S51" s="74" t="s">
        <v>81</v>
      </c>
      <c r="T51" s="89">
        <v>4.2699999999999996</v>
      </c>
      <c r="V51" s="34"/>
      <c r="W51" s="68"/>
    </row>
    <row r="52" spans="4:27" hidden="1" x14ac:dyDescent="0.25">
      <c r="D52" s="77" t="s">
        <v>40</v>
      </c>
      <c r="E52" s="74">
        <v>4</v>
      </c>
      <c r="F52" s="74" t="s">
        <v>1</v>
      </c>
      <c r="G52" s="77">
        <v>20</v>
      </c>
      <c r="H52" s="74">
        <v>130</v>
      </c>
      <c r="I52" s="82">
        <v>4</v>
      </c>
      <c r="J52" s="6">
        <v>0.85</v>
      </c>
      <c r="L52" s="34"/>
      <c r="M52" s="83">
        <v>4</v>
      </c>
      <c r="N52" s="34"/>
      <c r="O52" s="34"/>
      <c r="P52" s="34"/>
      <c r="Q52" s="86" t="s">
        <v>22</v>
      </c>
      <c r="R52" s="79" t="s">
        <v>59</v>
      </c>
      <c r="S52" s="74" t="s">
        <v>80</v>
      </c>
      <c r="T52" s="89">
        <v>5</v>
      </c>
      <c r="V52" s="35"/>
      <c r="W52" s="68"/>
      <c r="X52" s="3"/>
      <c r="Y52" s="3"/>
      <c r="Z52" s="3"/>
      <c r="AA52" s="3"/>
    </row>
    <row r="53" spans="4:27" hidden="1" x14ac:dyDescent="0.25">
      <c r="D53" s="77" t="s">
        <v>41</v>
      </c>
      <c r="E53" s="74">
        <v>5</v>
      </c>
      <c r="F53" s="74" t="s">
        <v>0</v>
      </c>
      <c r="G53" s="77">
        <v>24</v>
      </c>
      <c r="H53" s="74">
        <v>140</v>
      </c>
      <c r="I53" s="82">
        <v>5</v>
      </c>
      <c r="J53" s="6">
        <v>0.8</v>
      </c>
      <c r="L53" s="34"/>
      <c r="M53" s="34"/>
      <c r="N53" s="34"/>
      <c r="O53" s="34"/>
      <c r="P53" s="34"/>
      <c r="Q53" s="86" t="s">
        <v>27</v>
      </c>
      <c r="R53" s="79" t="s">
        <v>121</v>
      </c>
      <c r="S53" s="74" t="s">
        <v>82</v>
      </c>
      <c r="T53" s="89">
        <v>5.01</v>
      </c>
      <c r="V53" s="34"/>
      <c r="W53" s="68"/>
    </row>
    <row r="54" spans="4:27" hidden="1" x14ac:dyDescent="0.25">
      <c r="D54" s="77" t="s">
        <v>42</v>
      </c>
      <c r="E54" s="74">
        <v>6</v>
      </c>
      <c r="F54" s="75" t="s">
        <v>2</v>
      </c>
      <c r="G54" s="78">
        <v>30</v>
      </c>
      <c r="H54" s="74">
        <v>150</v>
      </c>
      <c r="I54" s="83">
        <v>6</v>
      </c>
      <c r="J54" s="6">
        <v>0.85</v>
      </c>
      <c r="L54" s="34"/>
      <c r="M54" s="7"/>
      <c r="N54" s="7"/>
      <c r="O54" s="7"/>
      <c r="P54" s="7"/>
      <c r="Q54" s="87" t="s">
        <v>112</v>
      </c>
      <c r="R54" s="1" t="s">
        <v>92</v>
      </c>
      <c r="S54" s="74" t="s">
        <v>81</v>
      </c>
      <c r="T54" s="89">
        <v>18.600000000000001</v>
      </c>
      <c r="V54" s="34"/>
      <c r="W54" s="68"/>
    </row>
    <row r="55" spans="4:27" hidden="1" x14ac:dyDescent="0.25">
      <c r="D55" s="77" t="s">
        <v>43</v>
      </c>
      <c r="E55" s="74">
        <v>7</v>
      </c>
      <c r="H55" s="74">
        <v>160</v>
      </c>
      <c r="L55" s="34"/>
      <c r="M55" s="7"/>
      <c r="N55" s="7"/>
      <c r="O55" s="7"/>
      <c r="P55" s="7"/>
      <c r="Q55" s="87" t="s">
        <v>113</v>
      </c>
      <c r="R55" s="1" t="s">
        <v>108</v>
      </c>
      <c r="S55" s="74" t="s">
        <v>81</v>
      </c>
      <c r="T55" s="89">
        <v>0.28999999999999998</v>
      </c>
      <c r="V55" s="34"/>
      <c r="W55" s="68"/>
    </row>
    <row r="56" spans="4:27" hidden="1" x14ac:dyDescent="0.25">
      <c r="D56" s="77" t="s">
        <v>44</v>
      </c>
      <c r="E56" s="74">
        <v>8</v>
      </c>
      <c r="H56" s="74">
        <v>170</v>
      </c>
      <c r="L56" s="34"/>
      <c r="M56" s="7"/>
      <c r="N56" s="7"/>
      <c r="O56" s="7"/>
      <c r="P56" s="7"/>
      <c r="Q56" s="86" t="s">
        <v>66</v>
      </c>
      <c r="R56" s="79" t="s">
        <v>24</v>
      </c>
      <c r="S56" s="74" t="s">
        <v>80</v>
      </c>
      <c r="T56" s="89">
        <v>6.3</v>
      </c>
      <c r="V56" s="34"/>
      <c r="W56" s="68"/>
    </row>
    <row r="57" spans="4:27" hidden="1" x14ac:dyDescent="0.25">
      <c r="D57" s="77" t="s">
        <v>45</v>
      </c>
      <c r="E57" s="74">
        <v>9</v>
      </c>
      <c r="H57" s="74">
        <v>180</v>
      </c>
      <c r="Q57" s="86" t="s">
        <v>114</v>
      </c>
      <c r="R57" s="79" t="s">
        <v>122</v>
      </c>
      <c r="S57" s="74" t="s">
        <v>82</v>
      </c>
      <c r="T57" s="89">
        <v>6.2</v>
      </c>
      <c r="W57" s="68"/>
    </row>
    <row r="58" spans="4:27" hidden="1" x14ac:dyDescent="0.25">
      <c r="D58" s="77" t="s">
        <v>46</v>
      </c>
      <c r="E58" s="74">
        <v>10</v>
      </c>
      <c r="H58" s="74">
        <v>190</v>
      </c>
      <c r="Q58" s="87" t="s">
        <v>115</v>
      </c>
      <c r="R58" s="1" t="s">
        <v>93</v>
      </c>
      <c r="S58" s="74" t="s">
        <v>81</v>
      </c>
      <c r="T58" s="89">
        <v>115</v>
      </c>
      <c r="W58" s="68"/>
    </row>
    <row r="59" spans="4:27" hidden="1" x14ac:dyDescent="0.25">
      <c r="D59" s="77" t="s">
        <v>47</v>
      </c>
      <c r="E59" s="74">
        <v>11</v>
      </c>
      <c r="H59" s="74">
        <v>200</v>
      </c>
      <c r="Q59" s="92" t="s">
        <v>116</v>
      </c>
      <c r="R59" s="79" t="s">
        <v>59</v>
      </c>
      <c r="S59" s="74" t="s">
        <v>80</v>
      </c>
      <c r="T59" s="89">
        <v>5.66</v>
      </c>
      <c r="W59" s="68"/>
    </row>
    <row r="60" spans="4:27" hidden="1" x14ac:dyDescent="0.25">
      <c r="D60" s="78" t="s">
        <v>48</v>
      </c>
      <c r="E60" s="74">
        <v>12</v>
      </c>
      <c r="H60" s="74">
        <v>210</v>
      </c>
      <c r="Q60" s="92" t="s">
        <v>85</v>
      </c>
      <c r="R60" s="91" t="s">
        <v>86</v>
      </c>
      <c r="S60" s="74" t="s">
        <v>87</v>
      </c>
      <c r="T60" s="89">
        <v>3.68</v>
      </c>
      <c r="W60" s="68"/>
    </row>
    <row r="61" spans="4:27" hidden="1" x14ac:dyDescent="0.25">
      <c r="E61" s="74">
        <v>13</v>
      </c>
      <c r="F61" s="34"/>
      <c r="G61" s="34"/>
      <c r="H61" s="74">
        <v>220</v>
      </c>
      <c r="I61" s="34"/>
      <c r="J61" s="34"/>
      <c r="K61" s="34"/>
      <c r="L61" s="34"/>
      <c r="M61" s="7"/>
      <c r="N61" s="7"/>
      <c r="O61" s="7"/>
      <c r="P61" s="7"/>
      <c r="Q61" s="86" t="s">
        <v>117</v>
      </c>
      <c r="R61" s="79" t="s">
        <v>122</v>
      </c>
      <c r="S61" s="74" t="s">
        <v>82</v>
      </c>
      <c r="T61" s="89">
        <v>5.93</v>
      </c>
      <c r="W61" s="68"/>
    </row>
    <row r="62" spans="4:27" hidden="1" x14ac:dyDescent="0.25">
      <c r="E62" s="74">
        <v>14</v>
      </c>
      <c r="F62" s="34"/>
      <c r="G62" s="34"/>
      <c r="H62" s="79">
        <v>230</v>
      </c>
      <c r="I62" s="34"/>
      <c r="J62" s="34"/>
      <c r="K62" s="34"/>
      <c r="L62" s="34"/>
      <c r="M62" s="7"/>
      <c r="N62" s="7"/>
      <c r="O62" s="7"/>
      <c r="P62" s="7"/>
      <c r="Q62" s="86" t="s">
        <v>118</v>
      </c>
      <c r="R62" s="79" t="s">
        <v>102</v>
      </c>
      <c r="S62" s="74" t="s">
        <v>82</v>
      </c>
      <c r="T62" s="89">
        <v>10.45</v>
      </c>
      <c r="W62" s="68"/>
    </row>
    <row r="63" spans="4:27" hidden="1" x14ac:dyDescent="0.25">
      <c r="E63" s="74">
        <v>15</v>
      </c>
      <c r="F63" s="35"/>
      <c r="G63" s="35"/>
      <c r="H63" s="80">
        <v>240</v>
      </c>
      <c r="I63" s="35"/>
      <c r="J63" s="35"/>
      <c r="K63" s="35"/>
      <c r="L63" s="35"/>
      <c r="M63" s="8"/>
      <c r="N63" s="8"/>
      <c r="O63" s="8"/>
      <c r="P63" s="8"/>
      <c r="Q63" s="86" t="s">
        <v>119</v>
      </c>
      <c r="R63" s="101">
        <v>3</v>
      </c>
      <c r="S63" s="74" t="s">
        <v>80</v>
      </c>
      <c r="T63" s="89">
        <v>10.01</v>
      </c>
      <c r="W63" s="68"/>
    </row>
    <row r="64" spans="4:27" hidden="1" x14ac:dyDescent="0.25">
      <c r="E64" s="74">
        <v>16</v>
      </c>
      <c r="F64" s="35"/>
      <c r="G64" s="35"/>
      <c r="H64" s="80">
        <v>250</v>
      </c>
      <c r="I64" s="35"/>
      <c r="J64" s="35"/>
      <c r="K64" s="35"/>
      <c r="L64" s="35"/>
      <c r="M64" s="8"/>
      <c r="N64" s="8"/>
      <c r="O64" s="8"/>
      <c r="P64" s="8"/>
      <c r="Q64" s="86" t="s">
        <v>67</v>
      </c>
      <c r="R64" s="79" t="s">
        <v>68</v>
      </c>
      <c r="S64" s="74" t="s">
        <v>81</v>
      </c>
      <c r="T64" s="89">
        <v>16.5</v>
      </c>
      <c r="W64" s="68"/>
    </row>
    <row r="65" spans="5:23" hidden="1" x14ac:dyDescent="0.25">
      <c r="E65" s="74">
        <v>17</v>
      </c>
      <c r="F65" s="35"/>
      <c r="G65" s="35"/>
      <c r="H65" s="80">
        <v>260</v>
      </c>
      <c r="I65" s="35"/>
      <c r="J65" s="35"/>
      <c r="K65" s="35"/>
      <c r="L65" s="35"/>
      <c r="M65" s="8"/>
      <c r="N65" s="8"/>
      <c r="O65" s="8"/>
      <c r="P65" s="8"/>
      <c r="Q65" s="86" t="s">
        <v>109</v>
      </c>
      <c r="R65" s="88">
        <v>2.6</v>
      </c>
      <c r="S65" s="74" t="s">
        <v>80</v>
      </c>
      <c r="T65" s="89">
        <v>11.02</v>
      </c>
      <c r="W65" s="68"/>
    </row>
    <row r="66" spans="5:23" hidden="1" x14ac:dyDescent="0.25">
      <c r="E66" s="74">
        <v>18</v>
      </c>
      <c r="F66" s="36"/>
      <c r="G66" s="36"/>
      <c r="H66" s="80">
        <v>270</v>
      </c>
      <c r="I66" s="9"/>
      <c r="J66" s="36"/>
      <c r="K66" s="36"/>
      <c r="L66" s="35"/>
      <c r="M66" s="8"/>
      <c r="N66" s="8"/>
      <c r="O66" s="8"/>
      <c r="P66" s="8"/>
      <c r="Q66" s="86" t="s">
        <v>120</v>
      </c>
      <c r="R66" s="79" t="s">
        <v>123</v>
      </c>
      <c r="S66" s="74" t="s">
        <v>80</v>
      </c>
      <c r="T66" s="89">
        <v>5.7</v>
      </c>
      <c r="W66" s="68"/>
    </row>
    <row r="67" spans="5:23" hidden="1" x14ac:dyDescent="0.25">
      <c r="E67" s="74">
        <v>19</v>
      </c>
      <c r="F67" s="36"/>
      <c r="G67" s="36"/>
      <c r="H67" s="80">
        <v>280</v>
      </c>
      <c r="I67" s="36"/>
      <c r="J67" s="36"/>
      <c r="K67" s="36"/>
      <c r="L67" s="35"/>
      <c r="M67" s="8"/>
      <c r="N67" s="8"/>
      <c r="O67" s="8"/>
      <c r="P67" s="8"/>
      <c r="Q67" s="86" t="s">
        <v>110</v>
      </c>
      <c r="R67" s="88" t="s">
        <v>111</v>
      </c>
      <c r="S67" s="74" t="s">
        <v>87</v>
      </c>
      <c r="T67" s="89">
        <v>5.63</v>
      </c>
      <c r="W67" s="69"/>
    </row>
    <row r="68" spans="5:23" hidden="1" x14ac:dyDescent="0.25">
      <c r="E68" s="74">
        <v>20</v>
      </c>
      <c r="F68" s="35"/>
      <c r="G68" s="35"/>
      <c r="H68" s="80">
        <v>290</v>
      </c>
      <c r="I68" s="35"/>
      <c r="J68" s="35"/>
      <c r="K68" s="35"/>
      <c r="L68" s="35"/>
      <c r="M68" s="8"/>
      <c r="N68" s="8"/>
      <c r="O68" s="8"/>
      <c r="P68" s="8"/>
      <c r="Q68" s="86" t="s">
        <v>69</v>
      </c>
      <c r="R68" s="79" t="s">
        <v>77</v>
      </c>
      <c r="S68" s="74" t="s">
        <v>81</v>
      </c>
      <c r="T68" s="89">
        <v>3.2</v>
      </c>
      <c r="W68" s="68"/>
    </row>
    <row r="69" spans="5:23" hidden="1" x14ac:dyDescent="0.25">
      <c r="E69" s="74">
        <v>21</v>
      </c>
      <c r="F69" s="35"/>
      <c r="G69" s="35"/>
      <c r="H69" s="81">
        <v>300</v>
      </c>
      <c r="I69" s="35"/>
      <c r="J69" s="35"/>
      <c r="K69" s="35"/>
      <c r="L69" s="35"/>
      <c r="M69" s="4"/>
      <c r="N69" s="4"/>
      <c r="O69" s="4"/>
      <c r="P69" s="4"/>
      <c r="Q69" s="92" t="s">
        <v>124</v>
      </c>
      <c r="R69" s="88" t="s">
        <v>59</v>
      </c>
      <c r="S69" s="74" t="s">
        <v>83</v>
      </c>
      <c r="T69" s="89">
        <v>3.28</v>
      </c>
      <c r="W69" s="68"/>
    </row>
    <row r="70" spans="5:23" hidden="1" x14ac:dyDescent="0.25">
      <c r="E70" s="74">
        <v>22</v>
      </c>
      <c r="F70" s="35"/>
      <c r="G70" s="35"/>
      <c r="H70" s="35"/>
      <c r="I70" s="35"/>
      <c r="J70" s="35"/>
      <c r="K70" s="35"/>
      <c r="L70" s="35"/>
      <c r="M70" s="4"/>
      <c r="N70" s="4"/>
      <c r="O70" s="4"/>
      <c r="P70" s="4"/>
      <c r="Q70" s="92" t="s">
        <v>88</v>
      </c>
      <c r="R70" s="91" t="s">
        <v>98</v>
      </c>
      <c r="S70" s="74" t="s">
        <v>80</v>
      </c>
      <c r="T70" s="89">
        <v>6.6</v>
      </c>
      <c r="W70" s="68"/>
    </row>
    <row r="71" spans="5:23" hidden="1" x14ac:dyDescent="0.25">
      <c r="E71" s="74">
        <v>23</v>
      </c>
      <c r="F71" s="35"/>
      <c r="G71" s="35"/>
      <c r="H71" s="35"/>
      <c r="I71" s="35"/>
      <c r="J71" s="35"/>
      <c r="K71" s="35"/>
      <c r="L71" s="35"/>
      <c r="M71" s="4"/>
      <c r="N71" s="4"/>
      <c r="O71" s="4"/>
      <c r="P71" s="4"/>
      <c r="Q71" s="92" t="s">
        <v>89</v>
      </c>
      <c r="R71" s="91" t="s">
        <v>99</v>
      </c>
      <c r="S71" s="74" t="s">
        <v>80</v>
      </c>
      <c r="T71" s="89">
        <v>6.6</v>
      </c>
      <c r="W71" s="68"/>
    </row>
    <row r="72" spans="5:23" hidden="1" x14ac:dyDescent="0.25">
      <c r="E72" s="74">
        <v>24</v>
      </c>
      <c r="F72" s="35"/>
      <c r="G72" s="35"/>
      <c r="H72" s="35"/>
      <c r="I72" s="35"/>
      <c r="J72" s="35"/>
      <c r="K72" s="35"/>
      <c r="L72" s="35"/>
      <c r="M72" s="4"/>
      <c r="N72" s="4"/>
      <c r="O72" s="4"/>
      <c r="P72" s="4"/>
      <c r="Q72" s="92" t="s">
        <v>90</v>
      </c>
      <c r="R72" s="91" t="s">
        <v>100</v>
      </c>
      <c r="S72" s="74" t="s">
        <v>80</v>
      </c>
      <c r="T72" s="89">
        <v>3.35</v>
      </c>
      <c r="W72" s="68"/>
    </row>
    <row r="73" spans="5:23" hidden="1" x14ac:dyDescent="0.25">
      <c r="E73" s="74">
        <v>25</v>
      </c>
      <c r="F73" s="37"/>
      <c r="G73" s="38"/>
      <c r="H73" s="39"/>
      <c r="I73" s="35"/>
      <c r="J73" s="35"/>
      <c r="K73" s="35"/>
      <c r="L73" s="35"/>
      <c r="M73" s="4"/>
      <c r="N73" s="4"/>
      <c r="O73" s="4"/>
      <c r="P73" s="4"/>
      <c r="Q73" s="93" t="s">
        <v>91</v>
      </c>
      <c r="R73" s="94" t="s">
        <v>101</v>
      </c>
      <c r="S73" s="75" t="s">
        <v>82</v>
      </c>
      <c r="T73" s="90">
        <v>0.44</v>
      </c>
      <c r="W73" s="68"/>
    </row>
    <row r="74" spans="5:23" hidden="1" x14ac:dyDescent="0.25">
      <c r="E74" s="74">
        <v>26</v>
      </c>
      <c r="F74" s="37"/>
      <c r="G74" s="38"/>
      <c r="H74" s="39"/>
      <c r="I74" s="40"/>
      <c r="J74" s="35"/>
      <c r="K74" s="35"/>
      <c r="L74" s="35"/>
      <c r="M74" s="4"/>
      <c r="N74" s="4"/>
      <c r="O74" s="4"/>
      <c r="P74" s="4"/>
      <c r="W74" s="34"/>
    </row>
    <row r="75" spans="5:23" hidden="1" x14ac:dyDescent="0.25">
      <c r="E75" s="74">
        <v>27</v>
      </c>
      <c r="F75" s="37"/>
      <c r="G75" s="38"/>
      <c r="H75" s="39"/>
      <c r="I75" s="40"/>
      <c r="J75" s="35"/>
      <c r="K75" s="35"/>
      <c r="L75" s="35"/>
      <c r="M75" s="4"/>
      <c r="N75" s="4"/>
      <c r="O75" s="4"/>
      <c r="P75" s="4"/>
    </row>
    <row r="76" spans="5:23" hidden="1" x14ac:dyDescent="0.25">
      <c r="E76" s="74">
        <v>28</v>
      </c>
      <c r="F76" s="37"/>
      <c r="G76" s="36"/>
      <c r="H76" s="41"/>
      <c r="I76" s="40"/>
      <c r="J76" s="35"/>
      <c r="K76" s="35"/>
      <c r="L76" s="35"/>
      <c r="M76" s="4"/>
      <c r="N76" s="4"/>
      <c r="O76" s="4"/>
      <c r="P76" s="4"/>
    </row>
    <row r="77" spans="5:23" hidden="1" x14ac:dyDescent="0.25">
      <c r="E77" s="74">
        <v>29</v>
      </c>
      <c r="F77" s="37"/>
      <c r="G77" s="38"/>
      <c r="H77" s="42"/>
      <c r="I77" s="35"/>
      <c r="J77" s="35"/>
      <c r="K77" s="35"/>
      <c r="L77" s="35"/>
      <c r="M77" s="4"/>
      <c r="N77" s="4"/>
      <c r="O77" s="4"/>
      <c r="P77" s="4"/>
    </row>
    <row r="78" spans="5:23" hidden="1" x14ac:dyDescent="0.25">
      <c r="E78" s="74">
        <v>30</v>
      </c>
      <c r="F78" s="37"/>
      <c r="G78" s="36"/>
      <c r="H78" s="43"/>
      <c r="I78" s="35"/>
      <c r="J78" s="35"/>
      <c r="K78" s="35"/>
      <c r="L78" s="35"/>
      <c r="M78" s="4"/>
      <c r="N78" s="4"/>
      <c r="O78" s="4"/>
      <c r="P78" s="4"/>
    </row>
    <row r="79" spans="5:23" hidden="1" x14ac:dyDescent="0.25">
      <c r="E79" s="75">
        <v>31</v>
      </c>
      <c r="F79" s="37"/>
      <c r="G79" s="36"/>
      <c r="H79" s="44"/>
      <c r="I79" s="45"/>
      <c r="J79" s="45"/>
      <c r="K79" s="45"/>
      <c r="L79" s="35"/>
      <c r="M79" s="4"/>
      <c r="N79" s="4"/>
      <c r="O79" s="4"/>
      <c r="P79" s="4"/>
    </row>
    <row r="80" spans="5:23" hidden="1" x14ac:dyDescent="0.25">
      <c r="F80" s="37"/>
      <c r="G80" s="36"/>
      <c r="H80" s="44"/>
      <c r="I80" s="45"/>
      <c r="J80" s="45"/>
      <c r="K80" s="45"/>
      <c r="L80" s="35"/>
      <c r="M80" s="4"/>
      <c r="N80" s="4"/>
      <c r="O80" s="4"/>
      <c r="P80" s="4"/>
    </row>
    <row r="81" spans="6:21" hidden="1" x14ac:dyDescent="0.25">
      <c r="F81" s="37"/>
      <c r="G81" s="36"/>
      <c r="H81" s="46"/>
      <c r="I81" s="45"/>
      <c r="J81" s="45"/>
      <c r="K81" s="45"/>
      <c r="L81" s="35"/>
      <c r="M81" s="4"/>
      <c r="N81" s="4"/>
      <c r="O81" s="4"/>
      <c r="P81" s="4"/>
    </row>
    <row r="82" spans="6:21" hidden="1" x14ac:dyDescent="0.25">
      <c r="F82" s="37"/>
      <c r="G82" s="36"/>
      <c r="H82" s="35"/>
      <c r="I82" s="35"/>
      <c r="J82" s="35"/>
      <c r="K82" s="35"/>
      <c r="L82" s="35"/>
      <c r="M82" s="4"/>
      <c r="N82" s="4"/>
      <c r="O82" s="4"/>
      <c r="P82" s="4"/>
      <c r="Q82" s="4"/>
      <c r="R82" s="35"/>
      <c r="S82" s="35"/>
      <c r="T82" s="34"/>
    </row>
    <row r="83" spans="6:21" x14ac:dyDescent="0.25">
      <c r="F83" s="37"/>
      <c r="G83" s="38"/>
      <c r="H83" s="47"/>
      <c r="I83" s="40"/>
      <c r="J83" s="35"/>
      <c r="K83" s="35"/>
      <c r="L83" s="48"/>
      <c r="M83" s="5"/>
      <c r="N83" s="5"/>
      <c r="O83" s="5"/>
      <c r="P83" s="5"/>
      <c r="Q83" s="4"/>
      <c r="R83" s="35"/>
      <c r="S83" s="35"/>
      <c r="T83" s="34"/>
    </row>
    <row r="84" spans="6:21" x14ac:dyDescent="0.25">
      <c r="F84" s="37"/>
      <c r="G84" s="38"/>
      <c r="H84" s="39"/>
      <c r="I84" s="40"/>
      <c r="J84" s="35"/>
      <c r="K84" s="35"/>
      <c r="L84" s="48"/>
      <c r="M84" s="5"/>
      <c r="N84" s="5"/>
      <c r="O84" s="5"/>
      <c r="P84" s="5"/>
      <c r="Q84" s="4"/>
      <c r="R84" s="35"/>
      <c r="S84" s="35"/>
      <c r="T84" s="34"/>
    </row>
    <row r="85" spans="6:21" x14ac:dyDescent="0.25">
      <c r="F85" s="37"/>
      <c r="G85" s="38"/>
      <c r="H85" s="47"/>
      <c r="I85" s="40"/>
      <c r="J85" s="35"/>
      <c r="K85" s="35"/>
      <c r="L85" s="48"/>
      <c r="M85" s="5"/>
      <c r="N85" s="5"/>
      <c r="O85" s="5"/>
      <c r="P85" s="5"/>
      <c r="Q85" s="4"/>
      <c r="R85" s="35"/>
      <c r="S85" s="35"/>
      <c r="T85" s="34"/>
    </row>
    <row r="86" spans="6:21" x14ac:dyDescent="0.25">
      <c r="F86" s="37"/>
      <c r="G86" s="36"/>
      <c r="H86" s="49"/>
      <c r="I86" s="35"/>
      <c r="J86" s="35"/>
      <c r="K86" s="35"/>
      <c r="L86" s="35"/>
      <c r="M86" s="4"/>
      <c r="N86" s="4"/>
      <c r="O86" s="4"/>
      <c r="P86" s="4"/>
      <c r="Q86" s="4"/>
      <c r="R86" s="35"/>
      <c r="S86" s="35"/>
      <c r="T86" s="34"/>
    </row>
    <row r="87" spans="6:21" x14ac:dyDescent="0.25">
      <c r="F87" s="37"/>
      <c r="G87" s="36"/>
      <c r="H87" s="49"/>
      <c r="I87" s="35"/>
      <c r="J87" s="35"/>
      <c r="K87" s="35"/>
      <c r="L87" s="48"/>
      <c r="M87" s="5"/>
      <c r="N87" s="5"/>
      <c r="O87" s="5"/>
      <c r="P87" s="5"/>
      <c r="Q87" s="4"/>
      <c r="R87" s="35"/>
      <c r="S87" s="35"/>
      <c r="T87" s="34"/>
    </row>
    <row r="88" spans="6:21" x14ac:dyDescent="0.25">
      <c r="F88" s="37"/>
      <c r="G88" s="35"/>
      <c r="H88" s="50"/>
      <c r="I88" s="35"/>
      <c r="J88" s="35"/>
      <c r="K88" s="35"/>
      <c r="L88" s="35"/>
      <c r="M88" s="4"/>
      <c r="N88" s="4"/>
      <c r="O88" s="4"/>
      <c r="P88" s="4"/>
      <c r="Q88" s="4"/>
      <c r="R88" s="35"/>
      <c r="S88" s="35"/>
      <c r="T88" s="34"/>
    </row>
    <row r="89" spans="6:21" x14ac:dyDescent="0.25">
      <c r="Q89" s="4"/>
      <c r="R89" s="35"/>
      <c r="S89" s="35"/>
      <c r="T89" s="34"/>
      <c r="U89" s="65"/>
    </row>
    <row r="90" spans="6:21" x14ac:dyDescent="0.25">
      <c r="L90" s="65"/>
      <c r="M90" s="66"/>
      <c r="N90" s="66"/>
      <c r="O90" s="66"/>
      <c r="P90" s="66"/>
      <c r="Q90" s="4"/>
      <c r="R90" s="35"/>
      <c r="S90" s="35"/>
      <c r="T90" s="34"/>
      <c r="U90" s="13"/>
    </row>
    <row r="91" spans="6:21" x14ac:dyDescent="0.25">
      <c r="L91" s="65"/>
      <c r="M91" s="66"/>
      <c r="N91" s="66"/>
      <c r="O91" s="66"/>
      <c r="P91" s="66"/>
    </row>
    <row r="92" spans="6:21" x14ac:dyDescent="0.25">
      <c r="L92" s="65"/>
      <c r="M92" s="66"/>
      <c r="N92" s="66"/>
      <c r="O92" s="66"/>
      <c r="P92" s="66"/>
      <c r="Q92" s="66"/>
      <c r="R92" s="65"/>
      <c r="S92" s="65"/>
      <c r="T92" s="65"/>
    </row>
    <row r="93" spans="6:21" x14ac:dyDescent="0.25">
      <c r="L93" s="65"/>
      <c r="M93" s="66"/>
      <c r="N93" s="66"/>
      <c r="O93" s="66"/>
      <c r="P93" s="66"/>
    </row>
  </sheetData>
  <sheetProtection algorithmName="SHA-512" hashValue="ogSDtP11T60yl2zsu8SASQYDQgH8Mec0cOH9uex6sLKMryd7scaddSCTggnM7EW5WHLLOXWH1OkG+JQpnD8E9A==" saltValue="BEZFOdcH0hJz84dUcQrICw==" spinCount="100000" sheet="1" objects="1" scenarios="1"/>
  <mergeCells count="1">
    <mergeCell ref="Q47:U47"/>
  </mergeCells>
  <dataValidations count="8">
    <dataValidation type="list" allowBlank="1" showInputMessage="1" showErrorMessage="1" sqref="F13:F32" xr:uid="{D1EADCBF-EC41-4564-BB33-98863D086150}">
      <formula1>$F$48:$F$54</formula1>
    </dataValidation>
    <dataValidation type="list" allowBlank="1" showInputMessage="1" showErrorMessage="1" sqref="D13:D32" xr:uid="{239F596E-2D10-473A-B769-51D9243B5667}">
      <formula1>$D$48:$D$60</formula1>
    </dataValidation>
    <dataValidation type="list" allowBlank="1" showInputMessage="1" showErrorMessage="1" sqref="E13:E32" xr:uid="{61E877BA-F2E3-4C09-BB63-01DD2B5F2C34}">
      <formula1>$E$48:$E$79</formula1>
    </dataValidation>
    <dataValidation type="list" allowBlank="1" showInputMessage="1" showErrorMessage="1" sqref="G13:G32" xr:uid="{FBD7061D-8F13-4A6A-BFB5-5723D028B934}">
      <formula1>$G$48:$G$54</formula1>
    </dataValidation>
    <dataValidation type="list" allowBlank="1" showInputMessage="1" showErrorMessage="1" sqref="I13:I32" xr:uid="{132EEACE-5713-4B73-A039-26491863E618}">
      <formula1>$I$48:$I$54</formula1>
    </dataValidation>
    <dataValidation type="list" allowBlank="1" showInputMessage="1" showErrorMessage="1" sqref="H13:H32" xr:uid="{721D4DA3-E0C1-4F33-BC5F-5119BFDD1EE5}">
      <formula1>$H$48:$H$69</formula1>
    </dataValidation>
    <dataValidation type="list" allowBlank="1" showInputMessage="1" showErrorMessage="1" sqref="M13:M32" xr:uid="{B554D423-84D0-4E26-85DB-A42710D8092D}">
      <formula1>$M$48:$M$52</formula1>
    </dataValidation>
    <dataValidation type="list" allowBlank="1" showInputMessage="1" showErrorMessage="1" sqref="Q13:Q32" xr:uid="{B59EA7CE-A6F2-4B73-A74B-4C453549580F}">
      <formula1>$Q$48:$Q$73</formula1>
    </dataValidation>
  </dataValidations>
  <pageMargins left="0.7" right="0.7" top="0.75" bottom="0.75" header="0.3" footer="0.3"/>
  <pageSetup scale="5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8F22A-2681-4B9C-B2B0-C679121FD775}">
  <sheetPr codeName="Sheet2">
    <pageSetUpPr fitToPage="1"/>
  </sheetPr>
  <dimension ref="A1:AD93"/>
  <sheetViews>
    <sheetView zoomScale="90" zoomScaleNormal="90" workbookViewId="0">
      <selection activeCell="I18" sqref="I18"/>
    </sheetView>
  </sheetViews>
  <sheetFormatPr defaultRowHeight="15" x14ac:dyDescent="0.25"/>
  <cols>
    <col min="1" max="1" width="3.42578125" customWidth="1"/>
    <col min="2" max="2" width="3.5703125" customWidth="1"/>
    <col min="3" max="3" width="10.7109375" style="1" customWidth="1"/>
    <col min="4" max="5" width="9.140625" style="1" customWidth="1"/>
    <col min="6" max="6" width="15.140625" style="1" customWidth="1"/>
    <col min="7" max="7" width="10.7109375" style="1" customWidth="1"/>
    <col min="8" max="8" width="9.140625" style="1" customWidth="1"/>
    <col min="9" max="9" width="12.28515625" style="1" customWidth="1"/>
    <col min="10" max="10" width="12.28515625" style="1" hidden="1" customWidth="1"/>
    <col min="11" max="11" width="9.140625" style="1" hidden="1" customWidth="1"/>
    <col min="12" max="12" width="10.7109375" style="1" hidden="1" customWidth="1"/>
    <col min="13" max="16" width="9.140625" customWidth="1"/>
    <col min="17" max="17" width="25.140625" customWidth="1"/>
    <col min="18" max="18" width="16.5703125" style="1" customWidth="1"/>
    <col min="19" max="19" width="13" style="1" customWidth="1"/>
    <col min="20" max="20" width="11.42578125" style="1" customWidth="1"/>
    <col min="21" max="21" width="12" style="1" hidden="1" customWidth="1"/>
    <col min="22" max="22" width="12.7109375" style="1" customWidth="1"/>
    <col min="23" max="23" width="11.85546875" style="1" customWidth="1"/>
    <col min="24" max="24" width="2.28515625" customWidth="1"/>
  </cols>
  <sheetData>
    <row r="1" spans="1:30" x14ac:dyDescent="0.25">
      <c r="A1" s="54"/>
      <c r="B1" s="54"/>
      <c r="C1" s="55"/>
      <c r="D1" s="55"/>
      <c r="E1" s="55"/>
      <c r="F1" s="55"/>
      <c r="G1" s="55"/>
      <c r="H1" s="55"/>
      <c r="I1" s="55"/>
      <c r="J1" s="55"/>
      <c r="K1" s="55"/>
      <c r="L1" s="55"/>
      <c r="M1" s="54"/>
      <c r="N1" s="54"/>
      <c r="O1" s="54"/>
      <c r="P1" s="54"/>
      <c r="Q1" s="54"/>
      <c r="R1" s="55"/>
      <c r="S1" s="55"/>
      <c r="T1" s="55"/>
      <c r="U1" s="55"/>
      <c r="V1" s="55"/>
      <c r="W1" s="55"/>
      <c r="X1" s="54"/>
      <c r="Y1" s="54"/>
      <c r="Z1" s="54"/>
      <c r="AA1" s="54"/>
      <c r="AB1" s="54"/>
      <c r="AC1" s="54"/>
      <c r="AD1" s="54"/>
    </row>
    <row r="2" spans="1:30" x14ac:dyDescent="0.25">
      <c r="A2" s="5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4"/>
      <c r="N2" s="54"/>
      <c r="O2" s="54"/>
      <c r="P2" s="54"/>
      <c r="Q2" s="54"/>
      <c r="R2" s="55"/>
      <c r="S2" s="55"/>
      <c r="T2" s="55"/>
      <c r="U2" s="55"/>
      <c r="V2" s="55"/>
      <c r="W2" s="55"/>
      <c r="X2" s="54"/>
      <c r="Y2" s="54"/>
      <c r="Z2" s="54"/>
      <c r="AA2" s="54"/>
      <c r="AB2" s="54"/>
      <c r="AC2" s="54"/>
      <c r="AD2" s="54"/>
    </row>
    <row r="3" spans="1:30" ht="21" x14ac:dyDescent="0.35">
      <c r="A3" s="54"/>
      <c r="B3" s="54"/>
      <c r="C3" s="55"/>
      <c r="D3" s="55"/>
      <c r="E3" s="55"/>
      <c r="F3" s="56" t="s">
        <v>63</v>
      </c>
      <c r="G3" s="55"/>
      <c r="H3" s="55"/>
      <c r="I3" s="55"/>
      <c r="J3" s="55"/>
      <c r="K3" s="55"/>
      <c r="L3" s="55"/>
      <c r="M3" s="54"/>
      <c r="N3" s="54"/>
      <c r="O3" s="54"/>
      <c r="P3" s="54"/>
      <c r="Q3" s="54"/>
      <c r="R3" s="55"/>
      <c r="S3" s="55"/>
      <c r="T3" s="55"/>
      <c r="U3" s="55"/>
      <c r="V3" s="55"/>
      <c r="W3" s="55"/>
      <c r="X3" s="54"/>
      <c r="Y3" s="54"/>
      <c r="Z3" s="54"/>
      <c r="AA3" s="54"/>
      <c r="AB3" s="54"/>
      <c r="AC3" s="54"/>
      <c r="AD3" s="54"/>
    </row>
    <row r="4" spans="1:30" x14ac:dyDescent="0.25">
      <c r="A4" s="54"/>
      <c r="B4" s="54"/>
      <c r="C4" s="55"/>
      <c r="D4" s="55"/>
      <c r="E4" s="55"/>
      <c r="F4" s="55"/>
      <c r="G4" s="55"/>
      <c r="H4" s="55"/>
      <c r="I4" s="55"/>
      <c r="J4" s="55"/>
      <c r="K4" s="55"/>
      <c r="L4" s="55"/>
      <c r="M4" s="54"/>
      <c r="N4" s="54"/>
      <c r="O4" s="54"/>
      <c r="P4" s="54"/>
      <c r="Q4" s="54"/>
      <c r="R4" s="55"/>
      <c r="S4" s="55"/>
      <c r="T4" s="55"/>
      <c r="U4" s="55"/>
      <c r="V4" s="55"/>
      <c r="W4" s="55"/>
      <c r="X4" s="54"/>
      <c r="Y4" s="54"/>
      <c r="Z4" s="54"/>
      <c r="AA4" s="54"/>
      <c r="AB4" s="54"/>
      <c r="AC4" s="54"/>
      <c r="AD4" s="54"/>
    </row>
    <row r="5" spans="1:30" x14ac:dyDescent="0.25">
      <c r="A5" s="54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4"/>
      <c r="N5" s="54"/>
      <c r="O5" s="54"/>
      <c r="P5" s="54"/>
      <c r="Q5" s="54"/>
      <c r="R5" s="55"/>
      <c r="S5" s="55"/>
      <c r="T5" s="55"/>
      <c r="U5" s="55"/>
      <c r="V5" s="55"/>
      <c r="W5" s="55"/>
      <c r="X5" s="54"/>
      <c r="Y5" s="54"/>
      <c r="Z5" s="54"/>
      <c r="AA5" s="54"/>
      <c r="AB5" s="54"/>
      <c r="AC5" s="54"/>
      <c r="AD5" s="54"/>
    </row>
    <row r="6" spans="1:30" x14ac:dyDescent="0.25">
      <c r="A6" s="54"/>
      <c r="B6" s="16"/>
      <c r="C6" s="17"/>
      <c r="D6" s="17"/>
      <c r="E6" s="33"/>
      <c r="F6" s="17"/>
      <c r="G6" s="17"/>
      <c r="H6" s="17"/>
      <c r="I6" s="17"/>
      <c r="J6" s="17"/>
      <c r="K6" s="17"/>
      <c r="L6" s="17"/>
      <c r="M6" s="18"/>
      <c r="N6" s="18"/>
      <c r="O6" s="18"/>
      <c r="P6" s="18"/>
      <c r="Q6" s="18"/>
      <c r="R6" s="17"/>
      <c r="S6" s="17"/>
      <c r="T6" s="17"/>
      <c r="U6" s="17"/>
      <c r="V6" s="17"/>
      <c r="W6" s="17"/>
      <c r="X6" s="19"/>
      <c r="Y6" s="54"/>
      <c r="Z6" s="54"/>
      <c r="AA6" s="54"/>
      <c r="AB6" s="54"/>
      <c r="AC6" s="54"/>
      <c r="AD6" s="54"/>
    </row>
    <row r="7" spans="1:30" s="2" customFormat="1" ht="15.75" x14ac:dyDescent="0.25">
      <c r="A7" s="57"/>
      <c r="B7" s="20"/>
      <c r="C7" s="21">
        <v>1</v>
      </c>
      <c r="D7" s="21">
        <v>2</v>
      </c>
      <c r="E7" s="21">
        <v>3</v>
      </c>
      <c r="F7" s="21">
        <v>4</v>
      </c>
      <c r="G7" s="21">
        <v>5</v>
      </c>
      <c r="H7" s="21">
        <v>6</v>
      </c>
      <c r="I7" s="21">
        <v>7</v>
      </c>
      <c r="J7" s="21">
        <v>8</v>
      </c>
      <c r="K7" s="21">
        <v>9</v>
      </c>
      <c r="L7" s="21">
        <v>8</v>
      </c>
      <c r="M7" s="21">
        <v>8</v>
      </c>
      <c r="N7" s="21">
        <v>9</v>
      </c>
      <c r="O7" s="21">
        <v>10</v>
      </c>
      <c r="P7" s="21">
        <v>11</v>
      </c>
      <c r="Q7" s="21">
        <v>12</v>
      </c>
      <c r="R7" s="21">
        <v>13</v>
      </c>
      <c r="S7" s="21">
        <v>14</v>
      </c>
      <c r="T7" s="21">
        <v>15</v>
      </c>
      <c r="U7" s="21">
        <v>16</v>
      </c>
      <c r="V7" s="21">
        <v>16</v>
      </c>
      <c r="W7" s="21">
        <v>17</v>
      </c>
      <c r="X7" s="22"/>
      <c r="Y7" s="57"/>
      <c r="Z7" s="57"/>
      <c r="AA7" s="57"/>
      <c r="AB7" s="57"/>
      <c r="AC7" s="57"/>
      <c r="AD7" s="57"/>
    </row>
    <row r="8" spans="1:30" ht="15.75" x14ac:dyDescent="0.25">
      <c r="A8" s="54"/>
      <c r="B8" s="11"/>
      <c r="C8" s="23"/>
      <c r="D8" s="23"/>
      <c r="E8" s="23"/>
      <c r="F8" s="23"/>
      <c r="G8" s="23"/>
      <c r="H8" s="23"/>
      <c r="I8" s="23"/>
      <c r="J8" s="23"/>
      <c r="K8" s="23"/>
      <c r="L8" s="23"/>
      <c r="M8" s="24"/>
      <c r="N8" s="21"/>
      <c r="O8" s="25"/>
      <c r="P8" s="25"/>
      <c r="Q8" s="24"/>
      <c r="R8" s="21" t="s">
        <v>23</v>
      </c>
      <c r="S8" s="21" t="s">
        <v>26</v>
      </c>
      <c r="T8" s="21" t="s">
        <v>26</v>
      </c>
      <c r="U8" s="21" t="s">
        <v>26</v>
      </c>
      <c r="V8" s="21" t="s">
        <v>19</v>
      </c>
      <c r="W8" s="21" t="s">
        <v>56</v>
      </c>
      <c r="X8" s="12"/>
      <c r="Y8" s="54"/>
      <c r="Z8" s="54"/>
      <c r="AA8" s="54"/>
      <c r="AB8" s="54"/>
      <c r="AC8" s="54"/>
      <c r="AD8" s="54"/>
    </row>
    <row r="9" spans="1:30" ht="15.75" x14ac:dyDescent="0.25">
      <c r="A9" s="54"/>
      <c r="B9" s="11"/>
      <c r="C9" s="23"/>
      <c r="D9" s="67" t="s">
        <v>74</v>
      </c>
      <c r="E9" s="105">
        <v>2.85</v>
      </c>
      <c r="F9" s="23"/>
      <c r="G9" s="23"/>
      <c r="H9" s="67" t="s">
        <v>75</v>
      </c>
      <c r="I9" s="105">
        <v>14.84</v>
      </c>
      <c r="L9" s="23"/>
      <c r="M9" s="24"/>
      <c r="N9" s="21" t="s">
        <v>73</v>
      </c>
      <c r="O9" s="21" t="s">
        <v>73</v>
      </c>
      <c r="P9" s="21" t="s">
        <v>73</v>
      </c>
      <c r="Q9" s="24"/>
      <c r="R9" s="21" t="s">
        <v>19</v>
      </c>
      <c r="S9" s="21" t="s">
        <v>19</v>
      </c>
      <c r="T9" s="21" t="s">
        <v>19</v>
      </c>
      <c r="U9" s="21" t="s">
        <v>19</v>
      </c>
      <c r="V9" s="21" t="s">
        <v>31</v>
      </c>
      <c r="W9" s="21" t="s">
        <v>62</v>
      </c>
      <c r="X9" s="12"/>
      <c r="Y9" s="54"/>
      <c r="Z9" s="54"/>
      <c r="AA9" s="54"/>
      <c r="AB9" s="54"/>
      <c r="AC9" s="54"/>
      <c r="AD9" s="54"/>
    </row>
    <row r="10" spans="1:30" ht="15.75" x14ac:dyDescent="0.25">
      <c r="A10" s="54"/>
      <c r="B10" s="11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4"/>
      <c r="N10" s="21" t="s">
        <v>52</v>
      </c>
      <c r="O10" s="21" t="s">
        <v>52</v>
      </c>
      <c r="P10" s="21" t="s">
        <v>55</v>
      </c>
      <c r="Q10" s="21" t="s">
        <v>21</v>
      </c>
      <c r="R10" s="21" t="s">
        <v>25</v>
      </c>
      <c r="S10" s="21" t="s">
        <v>25</v>
      </c>
      <c r="T10" s="21" t="s">
        <v>25</v>
      </c>
      <c r="U10" s="21" t="s">
        <v>31</v>
      </c>
      <c r="V10" s="21" t="s">
        <v>34</v>
      </c>
      <c r="W10" s="21" t="s">
        <v>34</v>
      </c>
      <c r="X10" s="12"/>
      <c r="Y10" s="54"/>
      <c r="Z10" s="54"/>
      <c r="AA10" s="54"/>
      <c r="AB10" s="54"/>
      <c r="AC10" s="54"/>
      <c r="AD10" s="54"/>
    </row>
    <row r="11" spans="1:30" ht="15.75" x14ac:dyDescent="0.25">
      <c r="A11" s="54"/>
      <c r="B11" s="11"/>
      <c r="C11" s="21" t="s">
        <v>4</v>
      </c>
      <c r="D11" s="23"/>
      <c r="E11" s="23"/>
      <c r="F11" s="23"/>
      <c r="G11" s="21" t="s">
        <v>6</v>
      </c>
      <c r="H11" s="21" t="s">
        <v>7</v>
      </c>
      <c r="I11" s="21" t="s">
        <v>10</v>
      </c>
      <c r="J11" s="21" t="s">
        <v>12</v>
      </c>
      <c r="K11" s="21" t="s">
        <v>14</v>
      </c>
      <c r="L11" s="21" t="s">
        <v>14</v>
      </c>
      <c r="M11" s="21" t="s">
        <v>17</v>
      </c>
      <c r="N11" s="21" t="s">
        <v>53</v>
      </c>
      <c r="O11" s="21" t="s">
        <v>34</v>
      </c>
      <c r="P11" s="21" t="s">
        <v>34</v>
      </c>
      <c r="Q11" s="21" t="s">
        <v>19</v>
      </c>
      <c r="R11" s="21" t="s">
        <v>9</v>
      </c>
      <c r="S11" s="21" t="s">
        <v>9</v>
      </c>
      <c r="T11" s="21" t="s">
        <v>9</v>
      </c>
      <c r="U11" s="21" t="s">
        <v>32</v>
      </c>
      <c r="V11" s="21" t="s">
        <v>35</v>
      </c>
      <c r="W11" s="21" t="s">
        <v>35</v>
      </c>
      <c r="X11" s="12"/>
      <c r="Y11" s="54"/>
      <c r="Z11" s="54"/>
      <c r="AA11" s="54"/>
      <c r="AB11" s="54"/>
      <c r="AC11" s="54"/>
      <c r="AD11" s="54"/>
    </row>
    <row r="12" spans="1:30" ht="15.75" x14ac:dyDescent="0.25">
      <c r="A12" s="54"/>
      <c r="B12" s="11"/>
      <c r="C12" s="21" t="s">
        <v>60</v>
      </c>
      <c r="D12" s="21" t="s">
        <v>49</v>
      </c>
      <c r="E12" s="21" t="s">
        <v>50</v>
      </c>
      <c r="F12" s="21" t="s">
        <v>4</v>
      </c>
      <c r="G12" s="21" t="s">
        <v>5</v>
      </c>
      <c r="H12" s="21" t="s">
        <v>8</v>
      </c>
      <c r="I12" s="21" t="s">
        <v>11</v>
      </c>
      <c r="J12" s="21" t="s">
        <v>13</v>
      </c>
      <c r="K12" s="21" t="s">
        <v>15</v>
      </c>
      <c r="L12" s="21" t="s">
        <v>16</v>
      </c>
      <c r="M12" s="21" t="s">
        <v>18</v>
      </c>
      <c r="N12" s="21" t="s">
        <v>51</v>
      </c>
      <c r="O12" s="21" t="s">
        <v>54</v>
      </c>
      <c r="P12" s="21" t="s">
        <v>54</v>
      </c>
      <c r="Q12" s="21" t="s">
        <v>20</v>
      </c>
      <c r="R12" s="21" t="s">
        <v>28</v>
      </c>
      <c r="S12" s="21" t="s">
        <v>29</v>
      </c>
      <c r="T12" s="21" t="s">
        <v>28</v>
      </c>
      <c r="U12" s="21" t="s">
        <v>33</v>
      </c>
      <c r="V12" s="21" t="s">
        <v>36</v>
      </c>
      <c r="W12" s="21" t="s">
        <v>36</v>
      </c>
      <c r="X12" s="12"/>
      <c r="Y12" s="54"/>
      <c r="Z12" s="54"/>
      <c r="AA12" s="54"/>
      <c r="AB12" s="54"/>
      <c r="AC12" s="54"/>
      <c r="AD12" s="54"/>
    </row>
    <row r="13" spans="1:30" ht="15.75" x14ac:dyDescent="0.25">
      <c r="A13" s="54"/>
      <c r="B13" s="11"/>
      <c r="C13" s="23">
        <v>1</v>
      </c>
      <c r="D13" s="106" t="s">
        <v>64</v>
      </c>
      <c r="E13" s="106" t="s">
        <v>64</v>
      </c>
      <c r="F13" s="106" t="s">
        <v>64</v>
      </c>
      <c r="G13" s="106" t="s">
        <v>64</v>
      </c>
      <c r="H13" s="106" t="s">
        <v>64</v>
      </c>
      <c r="I13" s="107" t="s">
        <v>64</v>
      </c>
      <c r="J13" s="108">
        <f t="shared" ref="J13:J32" si="0">VLOOKUP(F13,$F$48:$J$54,5)</f>
        <v>0</v>
      </c>
      <c r="K13" s="109" t="e">
        <f t="shared" ref="K13:K32" si="1">IF(I13&gt;0,((1/8.25)*G13*I13*J13),0)</f>
        <v>#VALUE!</v>
      </c>
      <c r="L13" s="109" t="e">
        <f>IF(K13&gt;0,1/K13," ")</f>
        <v>#VALUE!</v>
      </c>
      <c r="M13" s="107">
        <v>0</v>
      </c>
      <c r="N13" s="26">
        <f t="shared" ref="N13:N32" si="2">IF(H13="- -",0,H13*0.044*L13*M13)</f>
        <v>0</v>
      </c>
      <c r="O13" s="27">
        <f t="shared" ref="O13:O32" si="3">N13*$E$9</f>
        <v>0</v>
      </c>
      <c r="P13" s="27">
        <f t="shared" ref="P13:P32" si="4">IF(J13&gt;0,(L13*M13*1.1*$I$9),0)</f>
        <v>0</v>
      </c>
      <c r="Q13" s="110" t="s">
        <v>70</v>
      </c>
      <c r="R13" s="23" t="str">
        <f t="shared" ref="R13:R32" si="5">VLOOKUP(Q13,$Q$48:$R$73,2)</f>
        <v xml:space="preserve">       - -</v>
      </c>
      <c r="S13" s="23" t="str">
        <f t="shared" ref="S13:S32" si="6">VLOOKUP(Q13,$Q$48:$S$73,3)</f>
        <v xml:space="preserve">     - -</v>
      </c>
      <c r="T13" s="111">
        <v>0</v>
      </c>
      <c r="U13" s="28" t="str">
        <f t="shared" ref="U13:U32" si="7">VLOOKUP(Q13,$Q$48:$T$73,4)</f>
        <v xml:space="preserve">     - -</v>
      </c>
      <c r="V13" s="28">
        <f t="shared" ref="V13:V32" si="8">IF(T13&gt;0,T13*U13,0)</f>
        <v>0</v>
      </c>
      <c r="W13" s="28">
        <f t="shared" ref="W13:W32" si="9">O13+P13+V13</f>
        <v>0</v>
      </c>
      <c r="X13" s="12"/>
      <c r="Y13" s="54"/>
      <c r="Z13" s="54"/>
      <c r="AA13" s="54"/>
      <c r="AB13" s="54"/>
      <c r="AC13" s="54"/>
      <c r="AD13" s="54"/>
    </row>
    <row r="14" spans="1:30" ht="15.75" x14ac:dyDescent="0.25">
      <c r="A14" s="54"/>
      <c r="B14" s="11"/>
      <c r="C14" s="23">
        <v>2</v>
      </c>
      <c r="D14" s="106" t="s">
        <v>64</v>
      </c>
      <c r="E14" s="106" t="s">
        <v>64</v>
      </c>
      <c r="F14" s="106" t="s">
        <v>64</v>
      </c>
      <c r="G14" s="106" t="s">
        <v>64</v>
      </c>
      <c r="H14" s="106" t="s">
        <v>64</v>
      </c>
      <c r="I14" s="107" t="s">
        <v>64</v>
      </c>
      <c r="J14" s="108">
        <f t="shared" si="0"/>
        <v>0</v>
      </c>
      <c r="K14" s="109" t="e">
        <f t="shared" si="1"/>
        <v>#VALUE!</v>
      </c>
      <c r="L14" s="109" t="e">
        <f>IF(K14&gt;0,1/K14," ")</f>
        <v>#VALUE!</v>
      </c>
      <c r="M14" s="107">
        <v>0</v>
      </c>
      <c r="N14" s="26">
        <f t="shared" si="2"/>
        <v>0</v>
      </c>
      <c r="O14" s="27">
        <f t="shared" si="3"/>
        <v>0</v>
      </c>
      <c r="P14" s="27">
        <f t="shared" si="4"/>
        <v>0</v>
      </c>
      <c r="Q14" s="110" t="s">
        <v>70</v>
      </c>
      <c r="R14" s="23" t="str">
        <f t="shared" si="5"/>
        <v xml:space="preserve">       - -</v>
      </c>
      <c r="S14" s="23" t="str">
        <f t="shared" si="6"/>
        <v xml:space="preserve">     - -</v>
      </c>
      <c r="T14" s="111">
        <v>0</v>
      </c>
      <c r="U14" s="28" t="str">
        <f t="shared" si="7"/>
        <v xml:space="preserve">     - -</v>
      </c>
      <c r="V14" s="28">
        <f t="shared" si="8"/>
        <v>0</v>
      </c>
      <c r="W14" s="28">
        <f t="shared" si="9"/>
        <v>0</v>
      </c>
      <c r="X14" s="12"/>
      <c r="Y14" s="54"/>
      <c r="Z14" s="54"/>
      <c r="AA14" s="54"/>
      <c r="AB14" s="54"/>
      <c r="AC14" s="54"/>
      <c r="AD14" s="54"/>
    </row>
    <row r="15" spans="1:30" ht="15.75" x14ac:dyDescent="0.25">
      <c r="A15" s="54"/>
      <c r="B15" s="11"/>
      <c r="C15" s="23">
        <v>3</v>
      </c>
      <c r="D15" s="106" t="s">
        <v>64</v>
      </c>
      <c r="E15" s="106" t="s">
        <v>64</v>
      </c>
      <c r="F15" s="106" t="s">
        <v>64</v>
      </c>
      <c r="G15" s="106" t="s">
        <v>64</v>
      </c>
      <c r="H15" s="106" t="s">
        <v>64</v>
      </c>
      <c r="I15" s="107" t="s">
        <v>64</v>
      </c>
      <c r="J15" s="108">
        <f t="shared" si="0"/>
        <v>0</v>
      </c>
      <c r="K15" s="109" t="e">
        <f t="shared" si="1"/>
        <v>#VALUE!</v>
      </c>
      <c r="L15" s="109" t="e">
        <f>IF(K15&gt;0,1/K15," ")</f>
        <v>#VALUE!</v>
      </c>
      <c r="M15" s="107">
        <v>0</v>
      </c>
      <c r="N15" s="26">
        <f t="shared" si="2"/>
        <v>0</v>
      </c>
      <c r="O15" s="27">
        <f t="shared" si="3"/>
        <v>0</v>
      </c>
      <c r="P15" s="27">
        <f t="shared" si="4"/>
        <v>0</v>
      </c>
      <c r="Q15" s="110" t="s">
        <v>70</v>
      </c>
      <c r="R15" s="23" t="str">
        <f t="shared" si="5"/>
        <v xml:space="preserve">       - -</v>
      </c>
      <c r="S15" s="23" t="str">
        <f t="shared" si="6"/>
        <v xml:space="preserve">     - -</v>
      </c>
      <c r="T15" s="111">
        <v>0</v>
      </c>
      <c r="U15" s="28" t="str">
        <f t="shared" si="7"/>
        <v xml:space="preserve">     - -</v>
      </c>
      <c r="V15" s="28">
        <f t="shared" si="8"/>
        <v>0</v>
      </c>
      <c r="W15" s="28">
        <f t="shared" si="9"/>
        <v>0</v>
      </c>
      <c r="X15" s="12"/>
      <c r="Y15" s="54"/>
      <c r="Z15" s="54"/>
      <c r="AA15" s="54"/>
      <c r="AB15" s="54"/>
      <c r="AC15" s="54"/>
      <c r="AD15" s="54"/>
    </row>
    <row r="16" spans="1:30" ht="15.75" x14ac:dyDescent="0.25">
      <c r="A16" s="54"/>
      <c r="B16" s="11"/>
      <c r="C16" s="23">
        <v>4</v>
      </c>
      <c r="D16" s="106" t="s">
        <v>64</v>
      </c>
      <c r="E16" s="106" t="s">
        <v>64</v>
      </c>
      <c r="F16" s="106" t="s">
        <v>64</v>
      </c>
      <c r="G16" s="106" t="s">
        <v>64</v>
      </c>
      <c r="H16" s="106" t="s">
        <v>64</v>
      </c>
      <c r="I16" s="107" t="s">
        <v>64</v>
      </c>
      <c r="J16" s="108">
        <f t="shared" si="0"/>
        <v>0</v>
      </c>
      <c r="K16" s="109" t="e">
        <f t="shared" si="1"/>
        <v>#VALUE!</v>
      </c>
      <c r="L16" s="109" t="e">
        <f t="shared" ref="L16:L32" si="10">IF(K16&gt;0,1/K16,0)</f>
        <v>#VALUE!</v>
      </c>
      <c r="M16" s="107">
        <v>0</v>
      </c>
      <c r="N16" s="26">
        <f t="shared" si="2"/>
        <v>0</v>
      </c>
      <c r="O16" s="27">
        <f t="shared" si="3"/>
        <v>0</v>
      </c>
      <c r="P16" s="27">
        <f t="shared" si="4"/>
        <v>0</v>
      </c>
      <c r="Q16" s="110" t="s">
        <v>70</v>
      </c>
      <c r="R16" s="23" t="str">
        <f t="shared" si="5"/>
        <v xml:space="preserve">       - -</v>
      </c>
      <c r="S16" s="23" t="str">
        <f t="shared" si="6"/>
        <v xml:space="preserve">     - -</v>
      </c>
      <c r="T16" s="111">
        <v>0</v>
      </c>
      <c r="U16" s="28" t="str">
        <f t="shared" si="7"/>
        <v xml:space="preserve">     - -</v>
      </c>
      <c r="V16" s="28">
        <f t="shared" si="8"/>
        <v>0</v>
      </c>
      <c r="W16" s="28">
        <f t="shared" si="9"/>
        <v>0</v>
      </c>
      <c r="X16" s="12"/>
      <c r="Y16" s="54"/>
      <c r="Z16" s="54"/>
      <c r="AA16" s="54"/>
      <c r="AB16" s="54"/>
      <c r="AC16" s="54"/>
      <c r="AD16" s="54"/>
    </row>
    <row r="17" spans="1:30" ht="15.75" x14ac:dyDescent="0.25">
      <c r="A17" s="54"/>
      <c r="B17" s="11"/>
      <c r="C17" s="23">
        <v>5</v>
      </c>
      <c r="D17" s="106" t="s">
        <v>64</v>
      </c>
      <c r="E17" s="106" t="s">
        <v>64</v>
      </c>
      <c r="F17" s="106" t="s">
        <v>64</v>
      </c>
      <c r="G17" s="106" t="s">
        <v>64</v>
      </c>
      <c r="H17" s="106" t="s">
        <v>64</v>
      </c>
      <c r="I17" s="107" t="s">
        <v>64</v>
      </c>
      <c r="J17" s="108">
        <f t="shared" si="0"/>
        <v>0</v>
      </c>
      <c r="K17" s="109" t="e">
        <f t="shared" si="1"/>
        <v>#VALUE!</v>
      </c>
      <c r="L17" s="109" t="e">
        <f t="shared" si="10"/>
        <v>#VALUE!</v>
      </c>
      <c r="M17" s="107">
        <v>0</v>
      </c>
      <c r="N17" s="26">
        <f t="shared" si="2"/>
        <v>0</v>
      </c>
      <c r="O17" s="27">
        <f t="shared" si="3"/>
        <v>0</v>
      </c>
      <c r="P17" s="27">
        <f t="shared" si="4"/>
        <v>0</v>
      </c>
      <c r="Q17" s="110" t="s">
        <v>70</v>
      </c>
      <c r="R17" s="23" t="str">
        <f t="shared" si="5"/>
        <v xml:space="preserve">       - -</v>
      </c>
      <c r="S17" s="23" t="str">
        <f t="shared" si="6"/>
        <v xml:space="preserve">     - -</v>
      </c>
      <c r="T17" s="111">
        <v>0</v>
      </c>
      <c r="U17" s="28" t="str">
        <f t="shared" si="7"/>
        <v xml:space="preserve">     - -</v>
      </c>
      <c r="V17" s="28">
        <f t="shared" si="8"/>
        <v>0</v>
      </c>
      <c r="W17" s="28">
        <f t="shared" si="9"/>
        <v>0</v>
      </c>
      <c r="X17" s="12"/>
      <c r="Y17" s="54"/>
      <c r="Z17" s="54"/>
      <c r="AA17" s="54"/>
      <c r="AB17" s="54"/>
      <c r="AC17" s="54"/>
      <c r="AD17" s="54"/>
    </row>
    <row r="18" spans="1:30" ht="15.75" x14ac:dyDescent="0.25">
      <c r="A18" s="54"/>
      <c r="B18" s="11"/>
      <c r="C18" s="23">
        <v>6</v>
      </c>
      <c r="D18" s="106" t="s">
        <v>64</v>
      </c>
      <c r="E18" s="106" t="s">
        <v>64</v>
      </c>
      <c r="F18" s="106" t="s">
        <v>64</v>
      </c>
      <c r="G18" s="106" t="s">
        <v>64</v>
      </c>
      <c r="H18" s="106" t="s">
        <v>64</v>
      </c>
      <c r="I18" s="107" t="s">
        <v>64</v>
      </c>
      <c r="J18" s="108">
        <f t="shared" si="0"/>
        <v>0</v>
      </c>
      <c r="K18" s="109" t="e">
        <f t="shared" si="1"/>
        <v>#VALUE!</v>
      </c>
      <c r="L18" s="109" t="e">
        <f t="shared" si="10"/>
        <v>#VALUE!</v>
      </c>
      <c r="M18" s="107">
        <v>0</v>
      </c>
      <c r="N18" s="26">
        <f t="shared" si="2"/>
        <v>0</v>
      </c>
      <c r="O18" s="27">
        <f t="shared" si="3"/>
        <v>0</v>
      </c>
      <c r="P18" s="27">
        <f t="shared" si="4"/>
        <v>0</v>
      </c>
      <c r="Q18" s="110" t="s">
        <v>70</v>
      </c>
      <c r="R18" s="23" t="str">
        <f t="shared" si="5"/>
        <v xml:space="preserve">       - -</v>
      </c>
      <c r="S18" s="23" t="str">
        <f t="shared" si="6"/>
        <v xml:space="preserve">     - -</v>
      </c>
      <c r="T18" s="111">
        <v>0</v>
      </c>
      <c r="U18" s="28" t="str">
        <f t="shared" si="7"/>
        <v xml:space="preserve">     - -</v>
      </c>
      <c r="V18" s="28">
        <f t="shared" si="8"/>
        <v>0</v>
      </c>
      <c r="W18" s="28">
        <f t="shared" si="9"/>
        <v>0</v>
      </c>
      <c r="X18" s="12"/>
      <c r="Y18" s="54"/>
      <c r="Z18" s="54"/>
      <c r="AA18" s="54"/>
      <c r="AB18" s="54"/>
      <c r="AC18" s="54"/>
      <c r="AD18" s="54"/>
    </row>
    <row r="19" spans="1:30" ht="15.75" x14ac:dyDescent="0.25">
      <c r="A19" s="54"/>
      <c r="B19" s="11"/>
      <c r="C19" s="23">
        <v>7</v>
      </c>
      <c r="D19" s="106" t="s">
        <v>64</v>
      </c>
      <c r="E19" s="106" t="s">
        <v>64</v>
      </c>
      <c r="F19" s="106" t="s">
        <v>64</v>
      </c>
      <c r="G19" s="106" t="s">
        <v>64</v>
      </c>
      <c r="H19" s="106" t="s">
        <v>64</v>
      </c>
      <c r="I19" s="107" t="s">
        <v>64</v>
      </c>
      <c r="J19" s="108">
        <f t="shared" si="0"/>
        <v>0</v>
      </c>
      <c r="K19" s="109" t="e">
        <f t="shared" si="1"/>
        <v>#VALUE!</v>
      </c>
      <c r="L19" s="109" t="e">
        <f t="shared" si="10"/>
        <v>#VALUE!</v>
      </c>
      <c r="M19" s="107">
        <v>0</v>
      </c>
      <c r="N19" s="26">
        <f t="shared" si="2"/>
        <v>0</v>
      </c>
      <c r="O19" s="27">
        <f t="shared" si="3"/>
        <v>0</v>
      </c>
      <c r="P19" s="27">
        <f t="shared" si="4"/>
        <v>0</v>
      </c>
      <c r="Q19" s="110" t="s">
        <v>70</v>
      </c>
      <c r="R19" s="23" t="str">
        <f t="shared" si="5"/>
        <v xml:space="preserve">       - -</v>
      </c>
      <c r="S19" s="23" t="str">
        <f t="shared" si="6"/>
        <v xml:space="preserve">     - -</v>
      </c>
      <c r="T19" s="111">
        <v>0</v>
      </c>
      <c r="U19" s="28" t="str">
        <f t="shared" si="7"/>
        <v xml:space="preserve">     - -</v>
      </c>
      <c r="V19" s="28">
        <f t="shared" si="8"/>
        <v>0</v>
      </c>
      <c r="W19" s="28">
        <f t="shared" si="9"/>
        <v>0</v>
      </c>
      <c r="X19" s="12"/>
      <c r="Y19" s="54"/>
      <c r="Z19" s="54"/>
      <c r="AA19" s="54"/>
      <c r="AB19" s="54"/>
      <c r="AC19" s="54"/>
      <c r="AD19" s="54"/>
    </row>
    <row r="20" spans="1:30" ht="15.75" x14ac:dyDescent="0.25">
      <c r="A20" s="54"/>
      <c r="B20" s="11"/>
      <c r="C20" s="23">
        <v>8</v>
      </c>
      <c r="D20" s="106" t="s">
        <v>64</v>
      </c>
      <c r="E20" s="106" t="s">
        <v>64</v>
      </c>
      <c r="F20" s="106" t="s">
        <v>64</v>
      </c>
      <c r="G20" s="106" t="s">
        <v>64</v>
      </c>
      <c r="H20" s="106" t="s">
        <v>64</v>
      </c>
      <c r="I20" s="107" t="s">
        <v>64</v>
      </c>
      <c r="J20" s="108">
        <f t="shared" si="0"/>
        <v>0</v>
      </c>
      <c r="K20" s="109" t="e">
        <f t="shared" si="1"/>
        <v>#VALUE!</v>
      </c>
      <c r="L20" s="109" t="e">
        <f t="shared" si="10"/>
        <v>#VALUE!</v>
      </c>
      <c r="M20" s="107">
        <v>0</v>
      </c>
      <c r="N20" s="26">
        <f t="shared" si="2"/>
        <v>0</v>
      </c>
      <c r="O20" s="27">
        <f t="shared" si="3"/>
        <v>0</v>
      </c>
      <c r="P20" s="27">
        <f t="shared" si="4"/>
        <v>0</v>
      </c>
      <c r="Q20" s="110" t="s">
        <v>70</v>
      </c>
      <c r="R20" s="23" t="str">
        <f t="shared" si="5"/>
        <v xml:space="preserve">       - -</v>
      </c>
      <c r="S20" s="23" t="str">
        <f t="shared" si="6"/>
        <v xml:space="preserve">     - -</v>
      </c>
      <c r="T20" s="111">
        <v>0</v>
      </c>
      <c r="U20" s="28" t="str">
        <f t="shared" si="7"/>
        <v xml:space="preserve">     - -</v>
      </c>
      <c r="V20" s="28">
        <f t="shared" si="8"/>
        <v>0</v>
      </c>
      <c r="W20" s="28">
        <f t="shared" si="9"/>
        <v>0</v>
      </c>
      <c r="X20" s="12"/>
      <c r="Y20" s="54"/>
      <c r="Z20" s="54"/>
      <c r="AA20" s="54"/>
      <c r="AB20" s="54"/>
      <c r="AC20" s="54"/>
      <c r="AD20" s="54"/>
    </row>
    <row r="21" spans="1:30" ht="15.75" x14ac:dyDescent="0.25">
      <c r="A21" s="54"/>
      <c r="B21" s="11"/>
      <c r="C21" s="23">
        <v>9</v>
      </c>
      <c r="D21" s="106" t="s">
        <v>64</v>
      </c>
      <c r="E21" s="106" t="s">
        <v>64</v>
      </c>
      <c r="F21" s="106" t="s">
        <v>64</v>
      </c>
      <c r="G21" s="106" t="s">
        <v>64</v>
      </c>
      <c r="H21" s="106" t="s">
        <v>64</v>
      </c>
      <c r="I21" s="107" t="s">
        <v>64</v>
      </c>
      <c r="J21" s="108">
        <f t="shared" si="0"/>
        <v>0</v>
      </c>
      <c r="K21" s="109" t="e">
        <f t="shared" si="1"/>
        <v>#VALUE!</v>
      </c>
      <c r="L21" s="109" t="e">
        <f t="shared" si="10"/>
        <v>#VALUE!</v>
      </c>
      <c r="M21" s="107">
        <v>0</v>
      </c>
      <c r="N21" s="26">
        <f t="shared" si="2"/>
        <v>0</v>
      </c>
      <c r="O21" s="27">
        <f t="shared" si="3"/>
        <v>0</v>
      </c>
      <c r="P21" s="27">
        <f t="shared" si="4"/>
        <v>0</v>
      </c>
      <c r="Q21" s="110" t="s">
        <v>70</v>
      </c>
      <c r="R21" s="23" t="str">
        <f t="shared" si="5"/>
        <v xml:space="preserve">       - -</v>
      </c>
      <c r="S21" s="23" t="str">
        <f t="shared" si="6"/>
        <v xml:space="preserve">     - -</v>
      </c>
      <c r="T21" s="111">
        <v>0</v>
      </c>
      <c r="U21" s="28" t="str">
        <f t="shared" si="7"/>
        <v xml:space="preserve">     - -</v>
      </c>
      <c r="V21" s="28">
        <f t="shared" si="8"/>
        <v>0</v>
      </c>
      <c r="W21" s="28">
        <f t="shared" si="9"/>
        <v>0</v>
      </c>
      <c r="X21" s="12"/>
      <c r="Y21" s="54"/>
      <c r="Z21" s="54"/>
      <c r="AA21" s="54"/>
      <c r="AB21" s="54"/>
      <c r="AC21" s="54"/>
      <c r="AD21" s="54"/>
    </row>
    <row r="22" spans="1:30" ht="15.75" x14ac:dyDescent="0.25">
      <c r="A22" s="54"/>
      <c r="B22" s="11"/>
      <c r="C22" s="23">
        <v>10</v>
      </c>
      <c r="D22" s="106" t="s">
        <v>64</v>
      </c>
      <c r="E22" s="106" t="s">
        <v>64</v>
      </c>
      <c r="F22" s="106" t="s">
        <v>64</v>
      </c>
      <c r="G22" s="106" t="s">
        <v>64</v>
      </c>
      <c r="H22" s="106" t="s">
        <v>64</v>
      </c>
      <c r="I22" s="107" t="s">
        <v>64</v>
      </c>
      <c r="J22" s="108">
        <f t="shared" si="0"/>
        <v>0</v>
      </c>
      <c r="K22" s="109" t="e">
        <f t="shared" si="1"/>
        <v>#VALUE!</v>
      </c>
      <c r="L22" s="109" t="e">
        <f t="shared" si="10"/>
        <v>#VALUE!</v>
      </c>
      <c r="M22" s="107">
        <v>0</v>
      </c>
      <c r="N22" s="26">
        <f t="shared" si="2"/>
        <v>0</v>
      </c>
      <c r="O22" s="27">
        <f t="shared" si="3"/>
        <v>0</v>
      </c>
      <c r="P22" s="27">
        <f t="shared" si="4"/>
        <v>0</v>
      </c>
      <c r="Q22" s="110" t="s">
        <v>70</v>
      </c>
      <c r="R22" s="23" t="str">
        <f t="shared" si="5"/>
        <v xml:space="preserve">       - -</v>
      </c>
      <c r="S22" s="23" t="str">
        <f t="shared" si="6"/>
        <v xml:space="preserve">     - -</v>
      </c>
      <c r="T22" s="111">
        <v>0</v>
      </c>
      <c r="U22" s="28" t="str">
        <f t="shared" si="7"/>
        <v xml:space="preserve">     - -</v>
      </c>
      <c r="V22" s="28">
        <f t="shared" si="8"/>
        <v>0</v>
      </c>
      <c r="W22" s="28">
        <f t="shared" si="9"/>
        <v>0</v>
      </c>
      <c r="X22" s="12"/>
      <c r="Y22" s="54"/>
      <c r="Z22" s="54"/>
      <c r="AA22" s="54"/>
      <c r="AB22" s="54"/>
      <c r="AC22" s="54"/>
      <c r="AD22" s="54"/>
    </row>
    <row r="23" spans="1:30" ht="15.75" x14ac:dyDescent="0.25">
      <c r="A23" s="54"/>
      <c r="B23" s="11"/>
      <c r="C23" s="23">
        <v>11</v>
      </c>
      <c r="D23" s="106" t="s">
        <v>64</v>
      </c>
      <c r="E23" s="106" t="s">
        <v>64</v>
      </c>
      <c r="F23" s="106" t="s">
        <v>64</v>
      </c>
      <c r="G23" s="106" t="s">
        <v>64</v>
      </c>
      <c r="H23" s="106" t="s">
        <v>64</v>
      </c>
      <c r="I23" s="107" t="s">
        <v>64</v>
      </c>
      <c r="J23" s="108">
        <f t="shared" si="0"/>
        <v>0</v>
      </c>
      <c r="K23" s="109" t="e">
        <f t="shared" si="1"/>
        <v>#VALUE!</v>
      </c>
      <c r="L23" s="109" t="e">
        <f t="shared" si="10"/>
        <v>#VALUE!</v>
      </c>
      <c r="M23" s="107">
        <v>0</v>
      </c>
      <c r="N23" s="26">
        <f t="shared" si="2"/>
        <v>0</v>
      </c>
      <c r="O23" s="27">
        <f t="shared" si="3"/>
        <v>0</v>
      </c>
      <c r="P23" s="27">
        <f t="shared" si="4"/>
        <v>0</v>
      </c>
      <c r="Q23" s="110" t="s">
        <v>70</v>
      </c>
      <c r="R23" s="23" t="str">
        <f t="shared" si="5"/>
        <v xml:space="preserve">       - -</v>
      </c>
      <c r="S23" s="23" t="str">
        <f t="shared" si="6"/>
        <v xml:space="preserve">     - -</v>
      </c>
      <c r="T23" s="111">
        <v>0</v>
      </c>
      <c r="U23" s="28" t="str">
        <f t="shared" si="7"/>
        <v xml:space="preserve">     - -</v>
      </c>
      <c r="V23" s="28">
        <f>IF(T23&gt;0,T23*U23,0)</f>
        <v>0</v>
      </c>
      <c r="W23" s="28">
        <f t="shared" si="9"/>
        <v>0</v>
      </c>
      <c r="X23" s="12"/>
      <c r="Y23" s="54"/>
      <c r="Z23" s="54"/>
      <c r="AA23" s="54"/>
      <c r="AB23" s="54"/>
      <c r="AC23" s="54"/>
      <c r="AD23" s="54"/>
    </row>
    <row r="24" spans="1:30" ht="15.75" x14ac:dyDescent="0.25">
      <c r="A24" s="54"/>
      <c r="B24" s="11"/>
      <c r="C24" s="23">
        <v>12</v>
      </c>
      <c r="D24" s="106" t="s">
        <v>64</v>
      </c>
      <c r="E24" s="106" t="s">
        <v>64</v>
      </c>
      <c r="F24" s="106" t="s">
        <v>64</v>
      </c>
      <c r="G24" s="106" t="s">
        <v>64</v>
      </c>
      <c r="H24" s="106" t="s">
        <v>64</v>
      </c>
      <c r="I24" s="107" t="s">
        <v>64</v>
      </c>
      <c r="J24" s="108">
        <f t="shared" si="0"/>
        <v>0</v>
      </c>
      <c r="K24" s="109" t="e">
        <f t="shared" si="1"/>
        <v>#VALUE!</v>
      </c>
      <c r="L24" s="109" t="e">
        <f t="shared" si="10"/>
        <v>#VALUE!</v>
      </c>
      <c r="M24" s="107">
        <v>0</v>
      </c>
      <c r="N24" s="26">
        <f t="shared" si="2"/>
        <v>0</v>
      </c>
      <c r="O24" s="27">
        <f t="shared" si="3"/>
        <v>0</v>
      </c>
      <c r="P24" s="27">
        <f t="shared" si="4"/>
        <v>0</v>
      </c>
      <c r="Q24" s="110" t="s">
        <v>70</v>
      </c>
      <c r="R24" s="23" t="str">
        <f t="shared" si="5"/>
        <v xml:space="preserve">       - -</v>
      </c>
      <c r="S24" s="23" t="str">
        <f t="shared" si="6"/>
        <v xml:space="preserve">     - -</v>
      </c>
      <c r="T24" s="111">
        <v>0</v>
      </c>
      <c r="U24" s="28" t="str">
        <f t="shared" si="7"/>
        <v xml:space="preserve">     - -</v>
      </c>
      <c r="V24" s="28">
        <f t="shared" si="8"/>
        <v>0</v>
      </c>
      <c r="W24" s="28">
        <f t="shared" si="9"/>
        <v>0</v>
      </c>
      <c r="X24" s="12"/>
      <c r="Y24" s="54"/>
      <c r="Z24" s="54"/>
      <c r="AA24" s="54"/>
      <c r="AB24" s="54"/>
      <c r="AC24" s="54"/>
      <c r="AD24" s="54"/>
    </row>
    <row r="25" spans="1:30" ht="15.75" x14ac:dyDescent="0.25">
      <c r="A25" s="54"/>
      <c r="B25" s="11"/>
      <c r="C25" s="23">
        <v>13</v>
      </c>
      <c r="D25" s="106" t="s">
        <v>64</v>
      </c>
      <c r="E25" s="106" t="s">
        <v>64</v>
      </c>
      <c r="F25" s="106" t="s">
        <v>64</v>
      </c>
      <c r="G25" s="106" t="s">
        <v>64</v>
      </c>
      <c r="H25" s="106" t="s">
        <v>64</v>
      </c>
      <c r="I25" s="107" t="s">
        <v>64</v>
      </c>
      <c r="J25" s="108">
        <f t="shared" si="0"/>
        <v>0</v>
      </c>
      <c r="K25" s="109" t="e">
        <f t="shared" si="1"/>
        <v>#VALUE!</v>
      </c>
      <c r="L25" s="109" t="e">
        <f t="shared" si="10"/>
        <v>#VALUE!</v>
      </c>
      <c r="M25" s="107">
        <v>0</v>
      </c>
      <c r="N25" s="26">
        <f t="shared" si="2"/>
        <v>0</v>
      </c>
      <c r="O25" s="27">
        <f t="shared" si="3"/>
        <v>0</v>
      </c>
      <c r="P25" s="27">
        <f t="shared" si="4"/>
        <v>0</v>
      </c>
      <c r="Q25" s="110" t="s">
        <v>70</v>
      </c>
      <c r="R25" s="23" t="str">
        <f t="shared" si="5"/>
        <v xml:space="preserve">       - -</v>
      </c>
      <c r="S25" s="23" t="str">
        <f t="shared" si="6"/>
        <v xml:space="preserve">     - -</v>
      </c>
      <c r="T25" s="111">
        <v>0</v>
      </c>
      <c r="U25" s="28" t="str">
        <f t="shared" si="7"/>
        <v xml:space="preserve">     - -</v>
      </c>
      <c r="V25" s="28">
        <f t="shared" si="8"/>
        <v>0</v>
      </c>
      <c r="W25" s="28">
        <f t="shared" si="9"/>
        <v>0</v>
      </c>
      <c r="X25" s="12"/>
      <c r="Y25" s="54"/>
      <c r="Z25" s="54"/>
      <c r="AA25" s="54"/>
      <c r="AB25" s="54"/>
      <c r="AC25" s="54"/>
      <c r="AD25" s="54"/>
    </row>
    <row r="26" spans="1:30" ht="15.75" x14ac:dyDescent="0.25">
      <c r="A26" s="54"/>
      <c r="B26" s="11"/>
      <c r="C26" s="23">
        <v>14</v>
      </c>
      <c r="D26" s="106" t="s">
        <v>64</v>
      </c>
      <c r="E26" s="106" t="s">
        <v>64</v>
      </c>
      <c r="F26" s="106" t="s">
        <v>64</v>
      </c>
      <c r="G26" s="106" t="s">
        <v>64</v>
      </c>
      <c r="H26" s="106" t="s">
        <v>64</v>
      </c>
      <c r="I26" s="107" t="s">
        <v>64</v>
      </c>
      <c r="J26" s="108">
        <f t="shared" si="0"/>
        <v>0</v>
      </c>
      <c r="K26" s="109" t="e">
        <f t="shared" si="1"/>
        <v>#VALUE!</v>
      </c>
      <c r="L26" s="109" t="e">
        <f t="shared" si="10"/>
        <v>#VALUE!</v>
      </c>
      <c r="M26" s="107">
        <v>0</v>
      </c>
      <c r="N26" s="26">
        <f t="shared" si="2"/>
        <v>0</v>
      </c>
      <c r="O26" s="27">
        <f t="shared" si="3"/>
        <v>0</v>
      </c>
      <c r="P26" s="27">
        <f t="shared" si="4"/>
        <v>0</v>
      </c>
      <c r="Q26" s="110" t="s">
        <v>70</v>
      </c>
      <c r="R26" s="23" t="str">
        <f t="shared" si="5"/>
        <v xml:space="preserve">       - -</v>
      </c>
      <c r="S26" s="23" t="str">
        <f t="shared" si="6"/>
        <v xml:space="preserve">     - -</v>
      </c>
      <c r="T26" s="111">
        <v>0</v>
      </c>
      <c r="U26" s="28" t="str">
        <f t="shared" si="7"/>
        <v xml:space="preserve">     - -</v>
      </c>
      <c r="V26" s="28">
        <f t="shared" si="8"/>
        <v>0</v>
      </c>
      <c r="W26" s="28">
        <f t="shared" si="9"/>
        <v>0</v>
      </c>
      <c r="X26" s="12"/>
      <c r="Y26" s="54"/>
      <c r="Z26" s="54"/>
      <c r="AA26" s="54"/>
      <c r="AB26" s="54"/>
      <c r="AC26" s="54"/>
      <c r="AD26" s="54"/>
    </row>
    <row r="27" spans="1:30" ht="15.75" x14ac:dyDescent="0.25">
      <c r="A27" s="54"/>
      <c r="B27" s="11"/>
      <c r="C27" s="23">
        <v>15</v>
      </c>
      <c r="D27" s="106" t="s">
        <v>64</v>
      </c>
      <c r="E27" s="106" t="s">
        <v>64</v>
      </c>
      <c r="F27" s="106" t="s">
        <v>64</v>
      </c>
      <c r="G27" s="106" t="s">
        <v>64</v>
      </c>
      <c r="H27" s="106" t="s">
        <v>64</v>
      </c>
      <c r="I27" s="107" t="s">
        <v>64</v>
      </c>
      <c r="J27" s="108">
        <f t="shared" si="0"/>
        <v>0</v>
      </c>
      <c r="K27" s="109" t="e">
        <f t="shared" si="1"/>
        <v>#VALUE!</v>
      </c>
      <c r="L27" s="109" t="e">
        <f t="shared" si="10"/>
        <v>#VALUE!</v>
      </c>
      <c r="M27" s="107">
        <v>0</v>
      </c>
      <c r="N27" s="26">
        <f t="shared" si="2"/>
        <v>0</v>
      </c>
      <c r="O27" s="27">
        <f t="shared" si="3"/>
        <v>0</v>
      </c>
      <c r="P27" s="27">
        <f t="shared" si="4"/>
        <v>0</v>
      </c>
      <c r="Q27" s="110" t="s">
        <v>70</v>
      </c>
      <c r="R27" s="23" t="str">
        <f t="shared" si="5"/>
        <v xml:space="preserve">       - -</v>
      </c>
      <c r="S27" s="23" t="str">
        <f t="shared" si="6"/>
        <v xml:space="preserve">     - -</v>
      </c>
      <c r="T27" s="111">
        <v>0</v>
      </c>
      <c r="U27" s="28" t="str">
        <f t="shared" si="7"/>
        <v xml:space="preserve">     - -</v>
      </c>
      <c r="V27" s="28">
        <f t="shared" si="8"/>
        <v>0</v>
      </c>
      <c r="W27" s="28">
        <f t="shared" si="9"/>
        <v>0</v>
      </c>
      <c r="X27" s="12"/>
      <c r="Y27" s="54"/>
      <c r="Z27" s="54"/>
      <c r="AA27" s="54"/>
      <c r="AB27" s="54"/>
      <c r="AC27" s="54"/>
      <c r="AD27" s="54"/>
    </row>
    <row r="28" spans="1:30" ht="15.75" x14ac:dyDescent="0.25">
      <c r="A28" s="54"/>
      <c r="B28" s="11"/>
      <c r="C28" s="23">
        <v>16</v>
      </c>
      <c r="D28" s="106" t="s">
        <v>64</v>
      </c>
      <c r="E28" s="106" t="s">
        <v>64</v>
      </c>
      <c r="F28" s="106" t="s">
        <v>64</v>
      </c>
      <c r="G28" s="106" t="s">
        <v>64</v>
      </c>
      <c r="H28" s="106" t="s">
        <v>64</v>
      </c>
      <c r="I28" s="107" t="s">
        <v>64</v>
      </c>
      <c r="J28" s="108">
        <f t="shared" si="0"/>
        <v>0</v>
      </c>
      <c r="K28" s="109" t="e">
        <f t="shared" si="1"/>
        <v>#VALUE!</v>
      </c>
      <c r="L28" s="109" t="e">
        <f t="shared" si="10"/>
        <v>#VALUE!</v>
      </c>
      <c r="M28" s="107">
        <v>0</v>
      </c>
      <c r="N28" s="26">
        <f t="shared" si="2"/>
        <v>0</v>
      </c>
      <c r="O28" s="27">
        <f t="shared" si="3"/>
        <v>0</v>
      </c>
      <c r="P28" s="27">
        <f t="shared" si="4"/>
        <v>0</v>
      </c>
      <c r="Q28" s="110" t="s">
        <v>70</v>
      </c>
      <c r="R28" s="23" t="str">
        <f t="shared" si="5"/>
        <v xml:space="preserve">       - -</v>
      </c>
      <c r="S28" s="23" t="str">
        <f t="shared" si="6"/>
        <v xml:space="preserve">     - -</v>
      </c>
      <c r="T28" s="111">
        <v>0</v>
      </c>
      <c r="U28" s="28" t="str">
        <f t="shared" si="7"/>
        <v xml:space="preserve">     - -</v>
      </c>
      <c r="V28" s="28">
        <f t="shared" si="8"/>
        <v>0</v>
      </c>
      <c r="W28" s="28">
        <f t="shared" si="9"/>
        <v>0</v>
      </c>
      <c r="X28" s="12"/>
      <c r="Y28" s="54"/>
      <c r="Z28" s="54"/>
      <c r="AA28" s="54"/>
      <c r="AB28" s="54"/>
      <c r="AC28" s="54"/>
      <c r="AD28" s="54"/>
    </row>
    <row r="29" spans="1:30" ht="15.75" x14ac:dyDescent="0.25">
      <c r="A29" s="54"/>
      <c r="B29" s="11"/>
      <c r="C29" s="23">
        <v>17</v>
      </c>
      <c r="D29" s="106" t="s">
        <v>64</v>
      </c>
      <c r="E29" s="106" t="s">
        <v>64</v>
      </c>
      <c r="F29" s="106" t="s">
        <v>64</v>
      </c>
      <c r="G29" s="106" t="s">
        <v>64</v>
      </c>
      <c r="H29" s="106" t="s">
        <v>64</v>
      </c>
      <c r="I29" s="107" t="s">
        <v>64</v>
      </c>
      <c r="J29" s="108">
        <f t="shared" si="0"/>
        <v>0</v>
      </c>
      <c r="K29" s="109" t="e">
        <f t="shared" si="1"/>
        <v>#VALUE!</v>
      </c>
      <c r="L29" s="109" t="e">
        <f t="shared" si="10"/>
        <v>#VALUE!</v>
      </c>
      <c r="M29" s="107">
        <v>0</v>
      </c>
      <c r="N29" s="26">
        <f t="shared" si="2"/>
        <v>0</v>
      </c>
      <c r="O29" s="27">
        <f t="shared" si="3"/>
        <v>0</v>
      </c>
      <c r="P29" s="27">
        <f t="shared" si="4"/>
        <v>0</v>
      </c>
      <c r="Q29" s="110" t="s">
        <v>70</v>
      </c>
      <c r="R29" s="23" t="str">
        <f t="shared" si="5"/>
        <v xml:space="preserve">       - -</v>
      </c>
      <c r="S29" s="23" t="str">
        <f t="shared" si="6"/>
        <v xml:space="preserve">     - -</v>
      </c>
      <c r="T29" s="111">
        <v>0</v>
      </c>
      <c r="U29" s="28" t="str">
        <f t="shared" si="7"/>
        <v xml:space="preserve">     - -</v>
      </c>
      <c r="V29" s="28">
        <f t="shared" si="8"/>
        <v>0</v>
      </c>
      <c r="W29" s="28">
        <f t="shared" si="9"/>
        <v>0</v>
      </c>
      <c r="X29" s="12"/>
      <c r="Y29" s="54"/>
      <c r="Z29" s="54"/>
      <c r="AA29" s="54"/>
      <c r="AB29" s="54"/>
      <c r="AC29" s="54"/>
      <c r="AD29" s="54"/>
    </row>
    <row r="30" spans="1:30" ht="15.75" x14ac:dyDescent="0.25">
      <c r="A30" s="54"/>
      <c r="B30" s="11"/>
      <c r="C30" s="23">
        <v>18</v>
      </c>
      <c r="D30" s="106" t="s">
        <v>64</v>
      </c>
      <c r="E30" s="106" t="s">
        <v>64</v>
      </c>
      <c r="F30" s="106" t="s">
        <v>64</v>
      </c>
      <c r="G30" s="106" t="s">
        <v>64</v>
      </c>
      <c r="H30" s="106" t="s">
        <v>64</v>
      </c>
      <c r="I30" s="107" t="s">
        <v>64</v>
      </c>
      <c r="J30" s="108">
        <f t="shared" si="0"/>
        <v>0</v>
      </c>
      <c r="K30" s="109" t="e">
        <f t="shared" si="1"/>
        <v>#VALUE!</v>
      </c>
      <c r="L30" s="109" t="e">
        <f t="shared" si="10"/>
        <v>#VALUE!</v>
      </c>
      <c r="M30" s="107">
        <v>0</v>
      </c>
      <c r="N30" s="26">
        <f t="shared" si="2"/>
        <v>0</v>
      </c>
      <c r="O30" s="27">
        <f t="shared" si="3"/>
        <v>0</v>
      </c>
      <c r="P30" s="27">
        <f t="shared" si="4"/>
        <v>0</v>
      </c>
      <c r="Q30" s="110" t="s">
        <v>70</v>
      </c>
      <c r="R30" s="23" t="str">
        <f t="shared" si="5"/>
        <v xml:space="preserve">       - -</v>
      </c>
      <c r="S30" s="23" t="str">
        <f t="shared" si="6"/>
        <v xml:space="preserve">     - -</v>
      </c>
      <c r="T30" s="111">
        <v>0</v>
      </c>
      <c r="U30" s="28" t="str">
        <f t="shared" si="7"/>
        <v xml:space="preserve">     - -</v>
      </c>
      <c r="V30" s="28">
        <f t="shared" si="8"/>
        <v>0</v>
      </c>
      <c r="W30" s="28">
        <f t="shared" si="9"/>
        <v>0</v>
      </c>
      <c r="X30" s="12"/>
      <c r="Y30" s="54"/>
      <c r="Z30" s="54"/>
      <c r="AA30" s="54"/>
      <c r="AB30" s="54"/>
      <c r="AC30" s="54"/>
      <c r="AD30" s="54"/>
    </row>
    <row r="31" spans="1:30" ht="15.75" x14ac:dyDescent="0.25">
      <c r="A31" s="54"/>
      <c r="B31" s="11"/>
      <c r="C31" s="23">
        <v>19</v>
      </c>
      <c r="D31" s="106" t="s">
        <v>64</v>
      </c>
      <c r="E31" s="106" t="s">
        <v>64</v>
      </c>
      <c r="F31" s="106" t="s">
        <v>64</v>
      </c>
      <c r="G31" s="106" t="s">
        <v>64</v>
      </c>
      <c r="H31" s="106" t="s">
        <v>64</v>
      </c>
      <c r="I31" s="107" t="s">
        <v>64</v>
      </c>
      <c r="J31" s="108">
        <f t="shared" si="0"/>
        <v>0</v>
      </c>
      <c r="K31" s="109" t="e">
        <f t="shared" si="1"/>
        <v>#VALUE!</v>
      </c>
      <c r="L31" s="109" t="e">
        <f t="shared" si="10"/>
        <v>#VALUE!</v>
      </c>
      <c r="M31" s="107">
        <v>0</v>
      </c>
      <c r="N31" s="26">
        <f t="shared" si="2"/>
        <v>0</v>
      </c>
      <c r="O31" s="27">
        <f t="shared" si="3"/>
        <v>0</v>
      </c>
      <c r="P31" s="27">
        <f t="shared" si="4"/>
        <v>0</v>
      </c>
      <c r="Q31" s="110" t="s">
        <v>70</v>
      </c>
      <c r="R31" s="23" t="str">
        <f t="shared" si="5"/>
        <v xml:space="preserve">       - -</v>
      </c>
      <c r="S31" s="23" t="str">
        <f t="shared" si="6"/>
        <v xml:space="preserve">     - -</v>
      </c>
      <c r="T31" s="111">
        <v>0</v>
      </c>
      <c r="U31" s="28" t="str">
        <f t="shared" si="7"/>
        <v xml:space="preserve">     - -</v>
      </c>
      <c r="V31" s="28">
        <f t="shared" si="8"/>
        <v>0</v>
      </c>
      <c r="W31" s="28">
        <f t="shared" si="9"/>
        <v>0</v>
      </c>
      <c r="X31" s="12"/>
      <c r="Y31" s="54"/>
      <c r="Z31" s="54"/>
      <c r="AA31" s="54"/>
      <c r="AB31" s="54"/>
      <c r="AC31" s="54"/>
      <c r="AD31" s="54"/>
    </row>
    <row r="32" spans="1:30" ht="15.75" x14ac:dyDescent="0.25">
      <c r="A32" s="54"/>
      <c r="B32" s="11"/>
      <c r="C32" s="23">
        <v>20</v>
      </c>
      <c r="D32" s="106" t="s">
        <v>64</v>
      </c>
      <c r="E32" s="106" t="s">
        <v>64</v>
      </c>
      <c r="F32" s="106" t="s">
        <v>64</v>
      </c>
      <c r="G32" s="106" t="s">
        <v>64</v>
      </c>
      <c r="H32" s="106" t="s">
        <v>64</v>
      </c>
      <c r="I32" s="107" t="s">
        <v>64</v>
      </c>
      <c r="J32" s="108">
        <f t="shared" si="0"/>
        <v>0</v>
      </c>
      <c r="K32" s="109" t="e">
        <f t="shared" si="1"/>
        <v>#VALUE!</v>
      </c>
      <c r="L32" s="109" t="e">
        <f t="shared" si="10"/>
        <v>#VALUE!</v>
      </c>
      <c r="M32" s="107">
        <v>0</v>
      </c>
      <c r="N32" s="26">
        <f t="shared" si="2"/>
        <v>0</v>
      </c>
      <c r="O32" s="27">
        <f t="shared" si="3"/>
        <v>0</v>
      </c>
      <c r="P32" s="27">
        <f t="shared" si="4"/>
        <v>0</v>
      </c>
      <c r="Q32" s="110" t="s">
        <v>70</v>
      </c>
      <c r="R32" s="23" t="str">
        <f t="shared" si="5"/>
        <v xml:space="preserve">       - -</v>
      </c>
      <c r="S32" s="23" t="str">
        <f t="shared" si="6"/>
        <v xml:space="preserve">     - -</v>
      </c>
      <c r="T32" s="111">
        <v>0</v>
      </c>
      <c r="U32" s="28" t="str">
        <f t="shared" si="7"/>
        <v xml:space="preserve">     - -</v>
      </c>
      <c r="V32" s="28">
        <f t="shared" si="8"/>
        <v>0</v>
      </c>
      <c r="W32" s="28">
        <f t="shared" si="9"/>
        <v>0</v>
      </c>
      <c r="X32" s="12"/>
      <c r="Y32" s="54"/>
      <c r="Z32" s="54"/>
      <c r="AA32" s="54"/>
      <c r="AB32" s="54"/>
      <c r="AC32" s="54"/>
      <c r="AD32" s="54"/>
    </row>
    <row r="33" spans="1:30" ht="15.75" x14ac:dyDescent="0.25">
      <c r="A33" s="54"/>
      <c r="B33" s="11"/>
      <c r="C33" s="51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3"/>
      <c r="X33" s="12"/>
      <c r="Y33" s="54"/>
      <c r="Z33" s="54"/>
      <c r="AA33" s="54"/>
      <c r="AB33" s="54"/>
      <c r="AC33" s="54"/>
      <c r="AD33" s="54"/>
    </row>
    <row r="34" spans="1:30" ht="15.75" x14ac:dyDescent="0.25">
      <c r="A34" s="54"/>
      <c r="B34" s="11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4"/>
      <c r="N34" s="24"/>
      <c r="O34" s="24"/>
      <c r="P34" s="24"/>
      <c r="Q34" s="24"/>
      <c r="R34" s="23"/>
      <c r="S34" s="23"/>
      <c r="U34" s="23"/>
      <c r="V34" s="29" t="s">
        <v>61</v>
      </c>
      <c r="W34" s="62">
        <f>SUM(W13:W32)</f>
        <v>0</v>
      </c>
      <c r="X34" s="12"/>
      <c r="Y34" s="54"/>
      <c r="Z34" s="54"/>
      <c r="AA34" s="54"/>
      <c r="AB34" s="54"/>
      <c r="AC34" s="54"/>
      <c r="AD34" s="54"/>
    </row>
    <row r="35" spans="1:30" x14ac:dyDescent="0.25">
      <c r="A35" s="54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10"/>
      <c r="N35" s="10"/>
      <c r="O35" s="10"/>
      <c r="P35" s="10"/>
      <c r="Q35" s="10"/>
      <c r="R35" s="31"/>
      <c r="S35" s="31"/>
      <c r="T35" s="31"/>
      <c r="U35" s="31"/>
      <c r="V35" s="31"/>
      <c r="W35" s="31"/>
      <c r="X35" s="32"/>
      <c r="Y35" s="54"/>
      <c r="Z35" s="54"/>
      <c r="AA35" s="54"/>
      <c r="AB35" s="54"/>
      <c r="AC35" s="54"/>
      <c r="AD35" s="54"/>
    </row>
    <row r="36" spans="1:30" x14ac:dyDescent="0.25">
      <c r="A36" s="54"/>
      <c r="B36" s="54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4"/>
      <c r="N36" s="54"/>
      <c r="O36" s="54"/>
      <c r="P36" s="54"/>
      <c r="Q36" s="54"/>
      <c r="R36" s="55"/>
      <c r="S36" s="55"/>
      <c r="T36" s="55"/>
      <c r="U36" s="55"/>
      <c r="V36" s="55"/>
      <c r="W36" s="55"/>
      <c r="X36" s="54"/>
      <c r="Y36" s="54"/>
      <c r="Z36" s="54"/>
      <c r="AA36" s="54"/>
      <c r="AB36" s="54"/>
      <c r="AC36" s="54"/>
      <c r="AD36" s="54"/>
    </row>
    <row r="37" spans="1:30" s="15" customFormat="1" ht="15.75" x14ac:dyDescent="0.25">
      <c r="A37" s="58"/>
      <c r="B37" s="58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8"/>
      <c r="N37" s="58"/>
      <c r="O37" s="95" t="s">
        <v>84</v>
      </c>
      <c r="P37" s="58"/>
      <c r="Q37" s="95"/>
      <c r="R37" s="59"/>
      <c r="S37" s="59"/>
      <c r="T37" s="59"/>
      <c r="U37" s="59"/>
      <c r="V37" s="59"/>
      <c r="W37" s="60"/>
      <c r="X37" s="58"/>
      <c r="Y37" s="58"/>
      <c r="Z37" s="58"/>
      <c r="AA37" s="58"/>
      <c r="AB37" s="58"/>
      <c r="AC37" s="58"/>
      <c r="AD37" s="58"/>
    </row>
    <row r="38" spans="1:30" s="15" customFormat="1" ht="15.75" x14ac:dyDescent="0.25">
      <c r="A38" s="58"/>
      <c r="B38" s="58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8"/>
      <c r="N38" s="58"/>
      <c r="O38" s="95" t="s">
        <v>95</v>
      </c>
      <c r="P38" s="58"/>
      <c r="Q38" s="95"/>
      <c r="R38" s="59"/>
      <c r="S38" s="59"/>
      <c r="T38" s="59"/>
      <c r="U38" s="59"/>
      <c r="V38" s="59"/>
      <c r="W38" s="60"/>
      <c r="X38" s="58"/>
      <c r="Y38" s="58"/>
      <c r="Z38" s="58"/>
      <c r="AA38" s="58"/>
      <c r="AB38" s="58"/>
      <c r="AC38" s="58"/>
      <c r="AD38" s="58"/>
    </row>
    <row r="39" spans="1:30" s="15" customFormat="1" ht="15.75" x14ac:dyDescent="0.25">
      <c r="A39" s="58"/>
      <c r="B39" s="58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8"/>
      <c r="N39" s="58"/>
      <c r="O39" s="95" t="s">
        <v>94</v>
      </c>
      <c r="P39" s="58"/>
      <c r="Q39" s="95"/>
      <c r="R39" s="59"/>
      <c r="S39" s="59"/>
      <c r="T39" s="59"/>
      <c r="U39" s="59"/>
      <c r="V39" s="59"/>
      <c r="W39" s="60"/>
      <c r="X39" s="58"/>
      <c r="Y39" s="58"/>
      <c r="Z39" s="58"/>
      <c r="AA39" s="58"/>
      <c r="AB39" s="58"/>
      <c r="AC39" s="58"/>
      <c r="AD39" s="58"/>
    </row>
    <row r="40" spans="1:30" s="15" customFormat="1" ht="15.75" x14ac:dyDescent="0.25">
      <c r="A40" s="58"/>
      <c r="B40" s="58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8"/>
      <c r="N40" s="58"/>
      <c r="O40" s="95" t="s">
        <v>96</v>
      </c>
      <c r="P40" s="58"/>
      <c r="Q40" s="95"/>
      <c r="R40" s="59"/>
      <c r="S40" s="59"/>
      <c r="T40" s="59"/>
      <c r="U40" s="59"/>
      <c r="V40" s="59"/>
      <c r="W40" s="60"/>
      <c r="X40" s="58"/>
      <c r="Y40" s="58"/>
      <c r="Z40" s="58"/>
      <c r="AA40" s="58"/>
      <c r="AB40" s="58"/>
      <c r="AC40" s="58"/>
      <c r="AD40" s="58"/>
    </row>
    <row r="41" spans="1:30" s="15" customFormat="1" ht="15.75" x14ac:dyDescent="0.25">
      <c r="A41" s="58"/>
      <c r="B41" s="58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8"/>
      <c r="N41" s="58"/>
      <c r="O41" s="95" t="s">
        <v>97</v>
      </c>
      <c r="P41" s="58"/>
      <c r="Q41" s="95"/>
      <c r="R41" s="59"/>
      <c r="S41" s="59"/>
      <c r="T41" s="59"/>
      <c r="U41" s="59"/>
      <c r="V41" s="59"/>
      <c r="W41" s="60"/>
      <c r="X41" s="58"/>
      <c r="Y41" s="58"/>
      <c r="Z41" s="58"/>
      <c r="AA41" s="58"/>
      <c r="AB41" s="58"/>
      <c r="AC41" s="58"/>
      <c r="AD41" s="58"/>
    </row>
    <row r="42" spans="1:30" s="15" customFormat="1" ht="15.75" x14ac:dyDescent="0.25">
      <c r="A42" s="58"/>
      <c r="B42" s="58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8"/>
      <c r="N42" s="58"/>
      <c r="O42" s="58"/>
      <c r="P42" s="58"/>
      <c r="Q42" s="58"/>
      <c r="R42" s="59"/>
      <c r="S42" s="59"/>
      <c r="T42" s="59"/>
      <c r="U42" s="59"/>
      <c r="V42" s="59"/>
      <c r="W42" s="60"/>
      <c r="X42" s="58"/>
      <c r="Y42" s="58"/>
      <c r="Z42" s="58"/>
      <c r="AA42" s="58"/>
      <c r="AB42" s="58"/>
      <c r="AC42" s="58"/>
      <c r="AD42" s="58"/>
    </row>
    <row r="43" spans="1:30" s="15" customFormat="1" ht="15.75" x14ac:dyDescent="0.25">
      <c r="A43" s="58"/>
      <c r="B43" s="58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8"/>
      <c r="N43" s="58"/>
      <c r="O43" s="58"/>
      <c r="P43" s="58"/>
      <c r="Q43" s="58"/>
      <c r="R43" s="59"/>
      <c r="S43" s="59"/>
      <c r="T43" s="59"/>
      <c r="U43" s="59"/>
      <c r="V43" s="59"/>
      <c r="W43" s="60"/>
      <c r="X43" s="58"/>
      <c r="Y43" s="58"/>
      <c r="Z43" s="58"/>
      <c r="AA43" s="58"/>
      <c r="AB43" s="58"/>
      <c r="AC43" s="58"/>
      <c r="AD43" s="58"/>
    </row>
    <row r="44" spans="1:30" s="15" customFormat="1" ht="15.75" x14ac:dyDescent="0.25">
      <c r="A44" s="58"/>
      <c r="B44" s="58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8"/>
      <c r="N44" s="58"/>
      <c r="O44" s="58"/>
      <c r="P44" s="58"/>
      <c r="Q44" s="58"/>
      <c r="R44" s="59"/>
      <c r="S44" s="59"/>
      <c r="T44" s="59"/>
      <c r="U44" s="59"/>
      <c r="V44" s="59"/>
      <c r="W44" s="60"/>
      <c r="X44" s="58"/>
      <c r="Y44" s="58"/>
      <c r="Z44" s="58"/>
      <c r="AA44" s="58"/>
      <c r="AB44" s="58"/>
      <c r="AC44" s="58"/>
      <c r="AD44" s="58"/>
    </row>
    <row r="45" spans="1:30" s="15" customFormat="1" ht="15.75" x14ac:dyDescent="0.25">
      <c r="A45" s="58"/>
      <c r="B45" s="58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8"/>
      <c r="N45" s="58"/>
      <c r="O45" s="58"/>
      <c r="P45" s="58"/>
      <c r="Q45" s="58"/>
      <c r="R45" s="59"/>
      <c r="S45" s="59"/>
      <c r="T45" s="59"/>
      <c r="U45" s="59"/>
      <c r="V45" s="59"/>
      <c r="W45" s="61"/>
      <c r="X45" s="58"/>
      <c r="Y45" s="58"/>
      <c r="Z45" s="58"/>
      <c r="AA45" s="58"/>
      <c r="AB45" s="58"/>
      <c r="AC45" s="58"/>
      <c r="AD45" s="58"/>
    </row>
    <row r="46" spans="1:30" s="15" customFormat="1" ht="16.5" hidden="1" thickBot="1" x14ac:dyDescent="0.3">
      <c r="C46" s="14"/>
      <c r="D46" s="70"/>
      <c r="E46" s="70"/>
      <c r="F46" s="70"/>
      <c r="G46" s="71" t="s">
        <v>6</v>
      </c>
      <c r="H46" s="71" t="s">
        <v>7</v>
      </c>
      <c r="I46" s="71" t="s">
        <v>10</v>
      </c>
      <c r="J46" s="71" t="s">
        <v>12</v>
      </c>
      <c r="K46" s="71" t="s">
        <v>14</v>
      </c>
      <c r="L46" s="71" t="s">
        <v>14</v>
      </c>
      <c r="M46" s="71" t="s">
        <v>17</v>
      </c>
      <c r="R46" s="14"/>
      <c r="S46" s="14"/>
      <c r="T46" s="14"/>
      <c r="U46" s="14"/>
      <c r="V46" s="14"/>
      <c r="W46" s="23"/>
    </row>
    <row r="47" spans="1:30" ht="15.75" hidden="1" thickBot="1" x14ac:dyDescent="0.3">
      <c r="D47" s="72" t="s">
        <v>49</v>
      </c>
      <c r="E47" s="72" t="s">
        <v>50</v>
      </c>
      <c r="F47" s="72" t="s">
        <v>4</v>
      </c>
      <c r="G47" s="72" t="s">
        <v>5</v>
      </c>
      <c r="H47" s="72" t="s">
        <v>8</v>
      </c>
      <c r="I47" s="72" t="s">
        <v>11</v>
      </c>
      <c r="J47" s="72" t="s">
        <v>13</v>
      </c>
      <c r="K47" s="72" t="s">
        <v>15</v>
      </c>
      <c r="L47" s="72" t="s">
        <v>16</v>
      </c>
      <c r="M47" s="72" t="s">
        <v>18</v>
      </c>
      <c r="Q47" s="102" t="s">
        <v>30</v>
      </c>
      <c r="R47" s="103"/>
      <c r="S47" s="103"/>
      <c r="T47" s="103"/>
      <c r="U47" s="104"/>
      <c r="W47" s="34"/>
    </row>
    <row r="48" spans="1:30" hidden="1" x14ac:dyDescent="0.25">
      <c r="D48" s="76" t="s">
        <v>64</v>
      </c>
      <c r="E48" s="73" t="s">
        <v>64</v>
      </c>
      <c r="F48" s="73" t="s">
        <v>64</v>
      </c>
      <c r="G48" s="76" t="s">
        <v>64</v>
      </c>
      <c r="H48" s="73" t="s">
        <v>64</v>
      </c>
      <c r="I48" s="73" t="s">
        <v>64</v>
      </c>
      <c r="J48" s="6">
        <v>0</v>
      </c>
      <c r="L48" s="34"/>
      <c r="M48" s="84">
        <v>0</v>
      </c>
      <c r="N48" s="64"/>
      <c r="Q48" s="85" t="s">
        <v>70</v>
      </c>
      <c r="R48" s="85" t="s">
        <v>71</v>
      </c>
      <c r="S48" s="85" t="s">
        <v>72</v>
      </c>
      <c r="T48" s="85" t="s">
        <v>72</v>
      </c>
      <c r="V48" s="34"/>
      <c r="W48" s="34"/>
    </row>
    <row r="49" spans="4:27" hidden="1" x14ac:dyDescent="0.25">
      <c r="D49" s="77" t="s">
        <v>37</v>
      </c>
      <c r="E49" s="74">
        <v>1</v>
      </c>
      <c r="F49" s="74" t="s">
        <v>57</v>
      </c>
      <c r="G49" s="77">
        <v>14</v>
      </c>
      <c r="H49" s="74">
        <v>75</v>
      </c>
      <c r="I49" s="82">
        <v>1</v>
      </c>
      <c r="J49" s="6">
        <v>0.85</v>
      </c>
      <c r="L49" s="34"/>
      <c r="M49" s="82">
        <v>1</v>
      </c>
      <c r="N49" s="64"/>
      <c r="O49" s="63"/>
      <c r="P49" s="63"/>
      <c r="Q49" s="86" t="s">
        <v>78</v>
      </c>
      <c r="R49" s="79" t="s">
        <v>79</v>
      </c>
      <c r="S49" s="74" t="s">
        <v>80</v>
      </c>
      <c r="T49" s="89">
        <v>5.8</v>
      </c>
      <c r="V49" s="96"/>
      <c r="W49" s="68" t="s">
        <v>103</v>
      </c>
      <c r="Y49" s="99">
        <v>2.9</v>
      </c>
    </row>
    <row r="50" spans="4:27" hidden="1" x14ac:dyDescent="0.25">
      <c r="D50" s="77" t="s">
        <v>38</v>
      </c>
      <c r="E50" s="74">
        <v>2</v>
      </c>
      <c r="F50" s="74" t="s">
        <v>3</v>
      </c>
      <c r="G50" s="77">
        <v>16</v>
      </c>
      <c r="H50" s="74">
        <v>100</v>
      </c>
      <c r="I50" s="82">
        <v>2</v>
      </c>
      <c r="J50" s="6">
        <v>0.65</v>
      </c>
      <c r="L50" s="34"/>
      <c r="M50" s="82">
        <v>2</v>
      </c>
      <c r="N50" s="64"/>
      <c r="O50" s="63"/>
      <c r="P50" s="63"/>
      <c r="Q50" s="86" t="s">
        <v>65</v>
      </c>
      <c r="R50" s="79" t="s">
        <v>59</v>
      </c>
      <c r="S50" s="74" t="s">
        <v>80</v>
      </c>
      <c r="T50" s="89">
        <v>6.8</v>
      </c>
      <c r="V50" s="96"/>
      <c r="W50" s="68" t="s">
        <v>103</v>
      </c>
      <c r="Y50" s="99">
        <v>3.4</v>
      </c>
    </row>
    <row r="51" spans="4:27" hidden="1" x14ac:dyDescent="0.25">
      <c r="D51" s="77" t="s">
        <v>39</v>
      </c>
      <c r="E51" s="74">
        <v>3</v>
      </c>
      <c r="F51" s="74" t="s">
        <v>58</v>
      </c>
      <c r="G51" s="77">
        <v>18</v>
      </c>
      <c r="H51" s="74">
        <v>110</v>
      </c>
      <c r="I51" s="82">
        <v>3</v>
      </c>
      <c r="J51" s="6">
        <v>0.8</v>
      </c>
      <c r="L51" s="34"/>
      <c r="M51" s="82">
        <v>3</v>
      </c>
      <c r="N51" s="63"/>
      <c r="O51" s="63"/>
      <c r="P51" s="63"/>
      <c r="Q51" s="87" t="s">
        <v>76</v>
      </c>
      <c r="R51" s="79" t="s">
        <v>59</v>
      </c>
      <c r="S51" s="74" t="s">
        <v>81</v>
      </c>
      <c r="T51" s="89">
        <v>4.2699999999999996</v>
      </c>
      <c r="V51" s="96"/>
      <c r="W51" s="68" t="s">
        <v>104</v>
      </c>
      <c r="Y51" s="99">
        <v>4.2699999999999996</v>
      </c>
    </row>
    <row r="52" spans="4:27" hidden="1" x14ac:dyDescent="0.25">
      <c r="D52" s="77" t="s">
        <v>40</v>
      </c>
      <c r="E52" s="74">
        <v>4</v>
      </c>
      <c r="F52" s="74" t="s">
        <v>1</v>
      </c>
      <c r="G52" s="77">
        <v>20</v>
      </c>
      <c r="H52" s="74">
        <v>130</v>
      </c>
      <c r="I52" s="82">
        <v>4</v>
      </c>
      <c r="J52" s="6">
        <v>0.85</v>
      </c>
      <c r="L52" s="34"/>
      <c r="M52" s="83">
        <v>4</v>
      </c>
      <c r="N52" s="34"/>
      <c r="O52" s="34"/>
      <c r="P52" s="34"/>
      <c r="Q52" s="86" t="s">
        <v>22</v>
      </c>
      <c r="R52" s="79" t="s">
        <v>59</v>
      </c>
      <c r="S52" s="74" t="s">
        <v>80</v>
      </c>
      <c r="T52" s="89">
        <v>5</v>
      </c>
      <c r="V52" s="97"/>
      <c r="W52" s="69" t="s">
        <v>103</v>
      </c>
      <c r="X52" s="3"/>
      <c r="Y52" s="100">
        <v>2.5</v>
      </c>
      <c r="Z52" s="3"/>
      <c r="AA52" s="3"/>
    </row>
    <row r="53" spans="4:27" hidden="1" x14ac:dyDescent="0.25">
      <c r="D53" s="77" t="s">
        <v>41</v>
      </c>
      <c r="E53" s="74">
        <v>5</v>
      </c>
      <c r="F53" s="74" t="s">
        <v>0</v>
      </c>
      <c r="G53" s="77">
        <v>24</v>
      </c>
      <c r="H53" s="74">
        <v>140</v>
      </c>
      <c r="I53" s="82">
        <v>5</v>
      </c>
      <c r="J53" s="6">
        <v>0.8</v>
      </c>
      <c r="L53" s="34"/>
      <c r="M53" s="34"/>
      <c r="N53" s="34"/>
      <c r="O53" s="34"/>
      <c r="P53" s="34"/>
      <c r="Q53" s="86" t="s">
        <v>27</v>
      </c>
      <c r="R53" s="79" t="s">
        <v>121</v>
      </c>
      <c r="S53" s="74" t="s">
        <v>82</v>
      </c>
      <c r="T53" s="89">
        <v>5.01</v>
      </c>
      <c r="V53" s="97"/>
      <c r="W53" s="69" t="s">
        <v>105</v>
      </c>
      <c r="Y53" s="99">
        <v>5.01</v>
      </c>
    </row>
    <row r="54" spans="4:27" hidden="1" x14ac:dyDescent="0.25">
      <c r="D54" s="77" t="s">
        <v>42</v>
      </c>
      <c r="E54" s="74">
        <v>6</v>
      </c>
      <c r="F54" s="75" t="s">
        <v>2</v>
      </c>
      <c r="G54" s="78">
        <v>30</v>
      </c>
      <c r="H54" s="74">
        <v>150</v>
      </c>
      <c r="I54" s="83">
        <v>6</v>
      </c>
      <c r="J54" s="6">
        <v>0.85</v>
      </c>
      <c r="L54" s="34"/>
      <c r="M54" s="7"/>
      <c r="N54" s="7"/>
      <c r="O54" s="7"/>
      <c r="P54" s="7"/>
      <c r="Q54" s="87" t="s">
        <v>112</v>
      </c>
      <c r="R54" s="1" t="s">
        <v>92</v>
      </c>
      <c r="S54" s="74" t="s">
        <v>81</v>
      </c>
      <c r="T54" s="89">
        <v>18.600000000000001</v>
      </c>
      <c r="V54" s="97"/>
      <c r="W54" s="69" t="s">
        <v>104</v>
      </c>
      <c r="Y54" s="99">
        <v>18.600000000000001</v>
      </c>
    </row>
    <row r="55" spans="4:27" hidden="1" x14ac:dyDescent="0.25">
      <c r="D55" s="77" t="s">
        <v>43</v>
      </c>
      <c r="E55" s="74">
        <v>7</v>
      </c>
      <c r="H55" s="74">
        <v>160</v>
      </c>
      <c r="L55" s="34"/>
      <c r="M55" s="7"/>
      <c r="N55" s="7"/>
      <c r="O55" s="7"/>
      <c r="P55" s="7"/>
      <c r="Q55" s="87" t="s">
        <v>113</v>
      </c>
      <c r="R55" s="1" t="s">
        <v>108</v>
      </c>
      <c r="S55" s="74" t="s">
        <v>81</v>
      </c>
      <c r="T55" s="89">
        <v>0.28999999999999998</v>
      </c>
      <c r="V55" s="97"/>
      <c r="W55" s="69" t="s">
        <v>103</v>
      </c>
      <c r="Y55" s="99">
        <v>3.15</v>
      </c>
    </row>
    <row r="56" spans="4:27" hidden="1" x14ac:dyDescent="0.25">
      <c r="D56" s="77" t="s">
        <v>44</v>
      </c>
      <c r="E56" s="74">
        <v>8</v>
      </c>
      <c r="H56" s="74">
        <v>170</v>
      </c>
      <c r="L56" s="34"/>
      <c r="M56" s="7"/>
      <c r="N56" s="7"/>
      <c r="O56" s="7"/>
      <c r="P56" s="7"/>
      <c r="Q56" s="86" t="s">
        <v>66</v>
      </c>
      <c r="R56" s="79" t="s">
        <v>24</v>
      </c>
      <c r="S56" s="74" t="s">
        <v>80</v>
      </c>
      <c r="T56" s="89">
        <v>6.3</v>
      </c>
      <c r="V56" s="97"/>
      <c r="W56" s="69" t="s">
        <v>105</v>
      </c>
      <c r="Y56" s="99">
        <v>6.2</v>
      </c>
    </row>
    <row r="57" spans="4:27" hidden="1" x14ac:dyDescent="0.25">
      <c r="D57" s="77" t="s">
        <v>45</v>
      </c>
      <c r="E57" s="74">
        <v>9</v>
      </c>
      <c r="H57" s="74">
        <v>180</v>
      </c>
      <c r="Q57" s="86" t="s">
        <v>114</v>
      </c>
      <c r="R57" s="79" t="s">
        <v>122</v>
      </c>
      <c r="S57" s="74" t="s">
        <v>82</v>
      </c>
      <c r="T57" s="89">
        <v>6.2</v>
      </c>
      <c r="V57" s="97"/>
      <c r="W57" s="69" t="s">
        <v>104</v>
      </c>
      <c r="Y57" s="99">
        <v>115</v>
      </c>
    </row>
    <row r="58" spans="4:27" hidden="1" x14ac:dyDescent="0.25">
      <c r="D58" s="77" t="s">
        <v>46</v>
      </c>
      <c r="E58" s="74">
        <v>10</v>
      </c>
      <c r="H58" s="74">
        <v>190</v>
      </c>
      <c r="Q58" s="87" t="s">
        <v>115</v>
      </c>
      <c r="R58" s="1" t="s">
        <v>93</v>
      </c>
      <c r="S58" s="74" t="s">
        <v>81</v>
      </c>
      <c r="T58" s="89">
        <v>115</v>
      </c>
      <c r="V58" s="97"/>
      <c r="W58" s="69" t="s">
        <v>103</v>
      </c>
      <c r="Y58" s="99">
        <v>2.83</v>
      </c>
    </row>
    <row r="59" spans="4:27" hidden="1" x14ac:dyDescent="0.25">
      <c r="D59" s="77" t="s">
        <v>47</v>
      </c>
      <c r="E59" s="74">
        <v>11</v>
      </c>
      <c r="H59" s="74">
        <v>200</v>
      </c>
      <c r="Q59" s="92" t="s">
        <v>116</v>
      </c>
      <c r="R59" s="79" t="s">
        <v>59</v>
      </c>
      <c r="S59" s="74" t="s">
        <v>80</v>
      </c>
      <c r="T59" s="89">
        <v>5.66</v>
      </c>
      <c r="V59" s="97"/>
      <c r="W59" s="69" t="s">
        <v>104</v>
      </c>
      <c r="Y59" s="99">
        <v>3.68</v>
      </c>
    </row>
    <row r="60" spans="4:27" hidden="1" x14ac:dyDescent="0.25">
      <c r="D60" s="78" t="s">
        <v>48</v>
      </c>
      <c r="E60" s="74">
        <v>12</v>
      </c>
      <c r="H60" s="74">
        <v>210</v>
      </c>
      <c r="Q60" s="92" t="s">
        <v>85</v>
      </c>
      <c r="R60" s="91" t="s">
        <v>86</v>
      </c>
      <c r="S60" s="74" t="s">
        <v>87</v>
      </c>
      <c r="T60" s="89">
        <v>3.68</v>
      </c>
      <c r="V60" s="98"/>
      <c r="W60" s="69" t="s">
        <v>104</v>
      </c>
      <c r="Y60" s="99">
        <v>5.12</v>
      </c>
    </row>
    <row r="61" spans="4:27" hidden="1" x14ac:dyDescent="0.25">
      <c r="E61" s="74">
        <v>13</v>
      </c>
      <c r="F61" s="34"/>
      <c r="G61" s="34"/>
      <c r="H61" s="74">
        <v>220</v>
      </c>
      <c r="I61" s="34"/>
      <c r="J61" s="34"/>
      <c r="K61" s="34"/>
      <c r="L61" s="34"/>
      <c r="M61" s="7"/>
      <c r="N61" s="7"/>
      <c r="O61" s="7"/>
      <c r="P61" s="7"/>
      <c r="Q61" s="86" t="s">
        <v>117</v>
      </c>
      <c r="R61" s="79" t="s">
        <v>122</v>
      </c>
      <c r="S61" s="74" t="s">
        <v>82</v>
      </c>
      <c r="T61" s="89">
        <v>5.93</v>
      </c>
      <c r="V61" s="97"/>
      <c r="W61" s="69" t="s">
        <v>105</v>
      </c>
      <c r="Y61" s="99">
        <v>5.93</v>
      </c>
    </row>
    <row r="62" spans="4:27" hidden="1" x14ac:dyDescent="0.25">
      <c r="E62" s="74">
        <v>14</v>
      </c>
      <c r="F62" s="34"/>
      <c r="G62" s="34"/>
      <c r="H62" s="79">
        <v>230</v>
      </c>
      <c r="I62" s="34"/>
      <c r="J62" s="34"/>
      <c r="K62" s="34"/>
      <c r="L62" s="34"/>
      <c r="M62" s="7"/>
      <c r="N62" s="7"/>
      <c r="O62" s="7"/>
      <c r="P62" s="7"/>
      <c r="Q62" s="86" t="s">
        <v>118</v>
      </c>
      <c r="R62" s="79" t="s">
        <v>102</v>
      </c>
      <c r="S62" s="74" t="s">
        <v>82</v>
      </c>
      <c r="T62" s="89">
        <v>10.45</v>
      </c>
      <c r="V62" s="97"/>
      <c r="W62" s="69" t="s">
        <v>105</v>
      </c>
      <c r="Y62" s="99">
        <v>10.45</v>
      </c>
    </row>
    <row r="63" spans="4:27" hidden="1" x14ac:dyDescent="0.25">
      <c r="E63" s="74">
        <v>15</v>
      </c>
      <c r="F63" s="35"/>
      <c r="G63" s="35"/>
      <c r="H63" s="80">
        <v>240</v>
      </c>
      <c r="I63" s="35"/>
      <c r="J63" s="35"/>
      <c r="K63" s="35"/>
      <c r="L63" s="35"/>
      <c r="M63" s="8"/>
      <c r="N63" s="8"/>
      <c r="O63" s="8"/>
      <c r="P63" s="8"/>
      <c r="Q63" s="86" t="s">
        <v>119</v>
      </c>
      <c r="R63" s="101">
        <v>3</v>
      </c>
      <c r="S63" s="74" t="s">
        <v>80</v>
      </c>
      <c r="T63" s="89">
        <v>10.01</v>
      </c>
      <c r="V63" s="97"/>
      <c r="W63" s="69" t="s">
        <v>107</v>
      </c>
      <c r="Y63" s="99">
        <v>10.01</v>
      </c>
    </row>
    <row r="64" spans="4:27" hidden="1" x14ac:dyDescent="0.25">
      <c r="E64" s="74">
        <v>16</v>
      </c>
      <c r="F64" s="35"/>
      <c r="G64" s="35"/>
      <c r="H64" s="80">
        <v>250</v>
      </c>
      <c r="I64" s="35"/>
      <c r="J64" s="35"/>
      <c r="K64" s="35"/>
      <c r="L64" s="35"/>
      <c r="M64" s="8"/>
      <c r="N64" s="8"/>
      <c r="O64" s="8"/>
      <c r="P64" s="8"/>
      <c r="Q64" s="86" t="s">
        <v>67</v>
      </c>
      <c r="R64" s="79" t="s">
        <v>68</v>
      </c>
      <c r="S64" s="74" t="s">
        <v>81</v>
      </c>
      <c r="T64" s="89">
        <v>16.5</v>
      </c>
      <c r="V64" s="97"/>
      <c r="W64" s="68" t="s">
        <v>104</v>
      </c>
      <c r="Y64" s="99">
        <v>16.5</v>
      </c>
    </row>
    <row r="65" spans="5:25" hidden="1" x14ac:dyDescent="0.25">
      <c r="E65" s="74">
        <v>17</v>
      </c>
      <c r="F65" s="35"/>
      <c r="G65" s="35"/>
      <c r="H65" s="80">
        <v>260</v>
      </c>
      <c r="I65" s="35"/>
      <c r="J65" s="35"/>
      <c r="K65" s="35"/>
      <c r="L65" s="35"/>
      <c r="M65" s="8"/>
      <c r="N65" s="8"/>
      <c r="O65" s="8"/>
      <c r="P65" s="8"/>
      <c r="Q65" s="86" t="s">
        <v>109</v>
      </c>
      <c r="R65" s="88">
        <v>2.6</v>
      </c>
      <c r="S65" s="74" t="s">
        <v>80</v>
      </c>
      <c r="T65" s="89">
        <v>11.02</v>
      </c>
      <c r="V65" s="97"/>
      <c r="W65" s="68" t="s">
        <v>103</v>
      </c>
      <c r="Y65" s="99">
        <v>6.63</v>
      </c>
    </row>
    <row r="66" spans="5:25" hidden="1" x14ac:dyDescent="0.25">
      <c r="E66" s="74">
        <v>18</v>
      </c>
      <c r="F66" s="36"/>
      <c r="G66" s="36"/>
      <c r="H66" s="80">
        <v>270</v>
      </c>
      <c r="I66" s="9"/>
      <c r="J66" s="36"/>
      <c r="K66" s="36"/>
      <c r="L66" s="35"/>
      <c r="M66" s="8"/>
      <c r="N66" s="8"/>
      <c r="O66" s="8"/>
      <c r="P66" s="8"/>
      <c r="Q66" s="86" t="s">
        <v>120</v>
      </c>
      <c r="R66" s="79" t="s">
        <v>123</v>
      </c>
      <c r="S66" s="74" t="s">
        <v>80</v>
      </c>
      <c r="T66" s="89">
        <v>5.7</v>
      </c>
      <c r="V66" s="97"/>
      <c r="W66" s="69" t="s">
        <v>103</v>
      </c>
      <c r="Y66" s="99">
        <v>2.85</v>
      </c>
    </row>
    <row r="67" spans="5:25" hidden="1" x14ac:dyDescent="0.25">
      <c r="E67" s="74">
        <v>19</v>
      </c>
      <c r="F67" s="36"/>
      <c r="G67" s="36"/>
      <c r="H67" s="80">
        <v>280</v>
      </c>
      <c r="I67" s="36"/>
      <c r="J67" s="36"/>
      <c r="K67" s="36"/>
      <c r="L67" s="35"/>
      <c r="M67" s="8"/>
      <c r="N67" s="8"/>
      <c r="O67" s="8"/>
      <c r="P67" s="8"/>
      <c r="Q67" s="86" t="s">
        <v>110</v>
      </c>
      <c r="R67" s="88" t="s">
        <v>111</v>
      </c>
      <c r="S67" s="74" t="s">
        <v>87</v>
      </c>
      <c r="T67" s="89">
        <v>5.63</v>
      </c>
      <c r="V67" s="97"/>
      <c r="W67" s="69" t="s">
        <v>105</v>
      </c>
      <c r="Y67" s="99">
        <v>9.9499999999999993</v>
      </c>
    </row>
    <row r="68" spans="5:25" hidden="1" x14ac:dyDescent="0.25">
      <c r="E68" s="74">
        <v>20</v>
      </c>
      <c r="F68" s="35"/>
      <c r="G68" s="35"/>
      <c r="H68" s="80">
        <v>290</v>
      </c>
      <c r="I68" s="35"/>
      <c r="J68" s="35"/>
      <c r="K68" s="35"/>
      <c r="L68" s="35"/>
      <c r="M68" s="8"/>
      <c r="N68" s="8"/>
      <c r="O68" s="8"/>
      <c r="P68" s="8"/>
      <c r="Q68" s="86" t="s">
        <v>69</v>
      </c>
      <c r="R68" s="79" t="s">
        <v>77</v>
      </c>
      <c r="S68" s="74" t="s">
        <v>81</v>
      </c>
      <c r="T68" s="89">
        <v>3.2</v>
      </c>
      <c r="V68" s="97"/>
      <c r="W68" s="69" t="s">
        <v>104</v>
      </c>
      <c r="Y68" s="99">
        <v>3</v>
      </c>
    </row>
    <row r="69" spans="5:25" hidden="1" x14ac:dyDescent="0.25">
      <c r="E69" s="74">
        <v>21</v>
      </c>
      <c r="F69" s="35"/>
      <c r="G69" s="35"/>
      <c r="H69" s="81">
        <v>300</v>
      </c>
      <c r="I69" s="35"/>
      <c r="J69" s="35"/>
      <c r="K69" s="35"/>
      <c r="L69" s="35"/>
      <c r="M69" s="4"/>
      <c r="N69" s="4"/>
      <c r="O69" s="4"/>
      <c r="P69" s="4"/>
      <c r="Q69" s="92" t="s">
        <v>124</v>
      </c>
      <c r="R69" s="88" t="s">
        <v>59</v>
      </c>
      <c r="S69" s="74" t="s">
        <v>83</v>
      </c>
      <c r="T69" s="89">
        <v>3.28</v>
      </c>
      <c r="V69" s="97"/>
      <c r="W69" s="69" t="s">
        <v>106</v>
      </c>
      <c r="Y69" s="99">
        <v>6.56</v>
      </c>
    </row>
    <row r="70" spans="5:25" hidden="1" x14ac:dyDescent="0.25">
      <c r="E70" s="74">
        <v>22</v>
      </c>
      <c r="F70" s="35"/>
      <c r="G70" s="35"/>
      <c r="H70" s="35"/>
      <c r="I70" s="35"/>
      <c r="J70" s="35"/>
      <c r="K70" s="35"/>
      <c r="L70" s="35"/>
      <c r="M70" s="4"/>
      <c r="N70" s="4"/>
      <c r="O70" s="4"/>
      <c r="P70" s="4"/>
      <c r="Q70" s="92" t="s">
        <v>88</v>
      </c>
      <c r="R70" s="91" t="s">
        <v>98</v>
      </c>
      <c r="S70" s="74" t="s">
        <v>80</v>
      </c>
      <c r="T70" s="89">
        <v>6.6</v>
      </c>
      <c r="V70" s="97"/>
      <c r="W70" s="69" t="s">
        <v>103</v>
      </c>
      <c r="Y70" s="99">
        <v>3.3</v>
      </c>
    </row>
    <row r="71" spans="5:25" hidden="1" x14ac:dyDescent="0.25">
      <c r="E71" s="74">
        <v>23</v>
      </c>
      <c r="F71" s="35"/>
      <c r="G71" s="35"/>
      <c r="H71" s="35"/>
      <c r="I71" s="35"/>
      <c r="J71" s="35"/>
      <c r="K71" s="35"/>
      <c r="L71" s="35"/>
      <c r="M71" s="4"/>
      <c r="N71" s="4"/>
      <c r="O71" s="4"/>
      <c r="P71" s="4"/>
      <c r="Q71" s="92" t="s">
        <v>89</v>
      </c>
      <c r="R71" s="91" t="s">
        <v>99</v>
      </c>
      <c r="S71" s="74" t="s">
        <v>80</v>
      </c>
      <c r="T71" s="89">
        <v>6.6</v>
      </c>
      <c r="V71" s="97"/>
      <c r="W71" s="69" t="s">
        <v>103</v>
      </c>
      <c r="Y71" s="99">
        <v>3.3</v>
      </c>
    </row>
    <row r="72" spans="5:25" hidden="1" x14ac:dyDescent="0.25">
      <c r="E72" s="74">
        <v>24</v>
      </c>
      <c r="F72" s="35"/>
      <c r="G72" s="35"/>
      <c r="H72" s="35"/>
      <c r="I72" s="35"/>
      <c r="J72" s="35"/>
      <c r="K72" s="35"/>
      <c r="L72" s="35"/>
      <c r="M72" s="4"/>
      <c r="N72" s="4"/>
      <c r="O72" s="4"/>
      <c r="P72" s="4"/>
      <c r="Q72" s="92" t="s">
        <v>90</v>
      </c>
      <c r="R72" s="91" t="s">
        <v>100</v>
      </c>
      <c r="S72" s="74" t="s">
        <v>80</v>
      </c>
      <c r="T72" s="89">
        <v>3.35</v>
      </c>
      <c r="V72" s="97"/>
      <c r="W72" s="69" t="s">
        <v>106</v>
      </c>
      <c r="Y72" s="99">
        <v>3.35</v>
      </c>
    </row>
    <row r="73" spans="5:25" hidden="1" x14ac:dyDescent="0.25">
      <c r="E73" s="74">
        <v>25</v>
      </c>
      <c r="F73" s="37"/>
      <c r="G73" s="38"/>
      <c r="H73" s="39"/>
      <c r="I73" s="35"/>
      <c r="J73" s="35"/>
      <c r="K73" s="35"/>
      <c r="L73" s="35"/>
      <c r="M73" s="4"/>
      <c r="N73" s="4"/>
      <c r="O73" s="4"/>
      <c r="P73" s="4"/>
      <c r="Q73" s="93" t="s">
        <v>91</v>
      </c>
      <c r="R73" s="94" t="s">
        <v>101</v>
      </c>
      <c r="S73" s="75" t="s">
        <v>82</v>
      </c>
      <c r="T73" s="90">
        <v>0.44</v>
      </c>
      <c r="V73" s="97"/>
      <c r="W73" s="34"/>
      <c r="Y73" s="99">
        <v>0.44</v>
      </c>
    </row>
    <row r="74" spans="5:25" hidden="1" x14ac:dyDescent="0.25">
      <c r="E74" s="74">
        <v>26</v>
      </c>
      <c r="F74" s="37"/>
      <c r="G74" s="38"/>
      <c r="H74" s="39"/>
      <c r="I74" s="40"/>
      <c r="J74" s="35"/>
      <c r="K74" s="35"/>
      <c r="L74" s="35"/>
      <c r="M74" s="4"/>
      <c r="N74" s="4"/>
      <c r="O74" s="4"/>
      <c r="P74" s="4"/>
    </row>
    <row r="75" spans="5:25" hidden="1" x14ac:dyDescent="0.25">
      <c r="E75" s="74">
        <v>27</v>
      </c>
      <c r="F75" s="37"/>
      <c r="G75" s="38"/>
      <c r="H75" s="39"/>
      <c r="I75" s="40"/>
      <c r="J75" s="35"/>
      <c r="K75" s="35"/>
      <c r="L75" s="35"/>
      <c r="M75" s="4"/>
      <c r="N75" s="4"/>
      <c r="O75" s="4"/>
      <c r="P75" s="4"/>
    </row>
    <row r="76" spans="5:25" hidden="1" x14ac:dyDescent="0.25">
      <c r="E76" s="74">
        <v>28</v>
      </c>
      <c r="F76" s="37"/>
      <c r="G76" s="36"/>
      <c r="H76" s="41"/>
      <c r="I76" s="40"/>
      <c r="J76" s="35"/>
      <c r="K76" s="35"/>
      <c r="L76" s="35"/>
      <c r="M76" s="4"/>
      <c r="N76" s="4"/>
      <c r="O76" s="4"/>
      <c r="P76" s="4"/>
    </row>
    <row r="77" spans="5:25" hidden="1" x14ac:dyDescent="0.25">
      <c r="E77" s="74">
        <v>29</v>
      </c>
      <c r="F77" s="37"/>
      <c r="G77" s="38"/>
      <c r="H77" s="42"/>
      <c r="I77" s="35"/>
      <c r="J77" s="35"/>
      <c r="K77" s="35"/>
      <c r="L77" s="35"/>
      <c r="M77" s="4"/>
      <c r="N77" s="4"/>
      <c r="O77" s="4"/>
      <c r="P77" s="4"/>
    </row>
    <row r="78" spans="5:25" hidden="1" x14ac:dyDescent="0.25">
      <c r="E78" s="74">
        <v>30</v>
      </c>
      <c r="F78" s="37"/>
      <c r="G78" s="36"/>
      <c r="H78" s="43"/>
      <c r="I78" s="35"/>
      <c r="J78" s="35"/>
      <c r="K78" s="35"/>
      <c r="L78" s="35"/>
      <c r="M78" s="4"/>
      <c r="N78" s="4"/>
      <c r="O78" s="4"/>
      <c r="P78" s="4"/>
    </row>
    <row r="79" spans="5:25" hidden="1" x14ac:dyDescent="0.25">
      <c r="E79" s="75">
        <v>31</v>
      </c>
      <c r="F79" s="37"/>
      <c r="G79" s="36"/>
      <c r="H79" s="44"/>
      <c r="I79" s="45"/>
      <c r="J79" s="45"/>
      <c r="K79" s="45"/>
      <c r="L79" s="35"/>
      <c r="M79" s="4"/>
      <c r="N79" s="4"/>
      <c r="O79" s="4"/>
      <c r="P79" s="4"/>
    </row>
    <row r="80" spans="5:25" hidden="1" x14ac:dyDescent="0.25">
      <c r="F80" s="37"/>
      <c r="G80" s="36"/>
      <c r="H80" s="44"/>
      <c r="I80" s="45"/>
      <c r="J80" s="45"/>
      <c r="K80" s="45"/>
      <c r="L80" s="35"/>
      <c r="M80" s="4"/>
      <c r="N80" s="4"/>
      <c r="O80" s="4"/>
      <c r="P80" s="4"/>
    </row>
    <row r="81" spans="6:21" hidden="1" x14ac:dyDescent="0.25">
      <c r="F81" s="37"/>
      <c r="G81" s="36"/>
      <c r="H81" s="46"/>
      <c r="I81" s="45"/>
      <c r="J81" s="45"/>
      <c r="K81" s="45"/>
      <c r="L81" s="35"/>
      <c r="M81" s="4"/>
      <c r="N81" s="4"/>
      <c r="O81" s="4"/>
      <c r="P81" s="4"/>
    </row>
    <row r="82" spans="6:21" hidden="1" x14ac:dyDescent="0.25">
      <c r="F82" s="37"/>
      <c r="G82" s="36"/>
      <c r="H82" s="35"/>
      <c r="I82" s="35"/>
      <c r="J82" s="35"/>
      <c r="K82" s="35"/>
      <c r="L82" s="35"/>
      <c r="M82" s="4"/>
      <c r="N82" s="4"/>
      <c r="O82" s="4"/>
      <c r="P82" s="4"/>
      <c r="Q82" s="4"/>
      <c r="R82" s="35"/>
      <c r="S82" s="35"/>
      <c r="T82" s="34"/>
    </row>
    <row r="83" spans="6:21" x14ac:dyDescent="0.25">
      <c r="F83" s="37"/>
      <c r="G83" s="38"/>
      <c r="H83" s="47"/>
      <c r="I83" s="40"/>
      <c r="J83" s="35"/>
      <c r="K83" s="35"/>
      <c r="L83" s="48"/>
      <c r="M83" s="5"/>
      <c r="N83" s="5"/>
      <c r="O83" s="5"/>
      <c r="P83" s="5"/>
      <c r="Q83" s="4"/>
      <c r="R83" s="35"/>
      <c r="S83" s="35"/>
      <c r="T83" s="34"/>
    </row>
    <row r="84" spans="6:21" x14ac:dyDescent="0.25">
      <c r="F84" s="37"/>
      <c r="G84" s="38"/>
      <c r="H84" s="39"/>
      <c r="I84" s="40"/>
      <c r="J84" s="35"/>
      <c r="K84" s="35"/>
      <c r="L84" s="48"/>
      <c r="M84" s="5"/>
      <c r="N84" s="5"/>
      <c r="O84" s="5"/>
      <c r="P84" s="5"/>
      <c r="Q84" s="4"/>
      <c r="R84" s="35"/>
      <c r="S84" s="35"/>
      <c r="T84" s="34"/>
    </row>
    <row r="85" spans="6:21" x14ac:dyDescent="0.25">
      <c r="F85" s="37"/>
      <c r="G85" s="38"/>
      <c r="H85" s="47"/>
      <c r="I85" s="40"/>
      <c r="J85" s="35"/>
      <c r="K85" s="35"/>
      <c r="L85" s="48"/>
      <c r="M85" s="5"/>
      <c r="N85" s="5"/>
      <c r="O85" s="5"/>
      <c r="P85" s="5"/>
      <c r="Q85" s="4"/>
      <c r="R85" s="35"/>
      <c r="S85" s="35"/>
      <c r="T85" s="34"/>
    </row>
    <row r="86" spans="6:21" x14ac:dyDescent="0.25">
      <c r="F86" s="37"/>
      <c r="G86" s="36"/>
      <c r="H86" s="49"/>
      <c r="I86" s="35"/>
      <c r="J86" s="35"/>
      <c r="K86" s="35"/>
      <c r="L86" s="35"/>
      <c r="M86" s="4"/>
      <c r="N86" s="4"/>
      <c r="O86" s="4"/>
      <c r="P86" s="4"/>
      <c r="Q86" s="4"/>
      <c r="R86" s="35"/>
      <c r="S86" s="35"/>
      <c r="T86" s="34"/>
    </row>
    <row r="87" spans="6:21" x14ac:dyDescent="0.25">
      <c r="F87" s="37"/>
      <c r="G87" s="36"/>
      <c r="H87" s="49"/>
      <c r="I87" s="35"/>
      <c r="J87" s="35"/>
      <c r="K87" s="35"/>
      <c r="L87" s="48"/>
      <c r="M87" s="5"/>
      <c r="N87" s="5"/>
      <c r="O87" s="5"/>
      <c r="P87" s="5"/>
      <c r="Q87" s="4"/>
      <c r="R87" s="35"/>
      <c r="S87" s="35"/>
      <c r="T87" s="34"/>
    </row>
    <row r="88" spans="6:21" x14ac:dyDescent="0.25">
      <c r="F88" s="37"/>
      <c r="G88" s="35"/>
      <c r="H88" s="50"/>
      <c r="I88" s="35"/>
      <c r="J88" s="35"/>
      <c r="K88" s="35"/>
      <c r="L88" s="35"/>
      <c r="M88" s="4"/>
      <c r="N88" s="4"/>
      <c r="O88" s="4"/>
      <c r="P88" s="4"/>
      <c r="Q88" s="4"/>
      <c r="R88" s="35"/>
      <c r="S88" s="35"/>
      <c r="T88" s="34"/>
    </row>
    <row r="89" spans="6:21" x14ac:dyDescent="0.25">
      <c r="Q89" s="4"/>
      <c r="R89" s="35"/>
      <c r="S89" s="35"/>
      <c r="T89" s="34"/>
    </row>
    <row r="90" spans="6:21" x14ac:dyDescent="0.25">
      <c r="L90" s="65"/>
      <c r="M90" s="66"/>
      <c r="N90" s="66"/>
      <c r="O90" s="66"/>
      <c r="P90" s="66"/>
      <c r="Q90" s="4"/>
      <c r="R90" s="35"/>
      <c r="S90" s="35"/>
      <c r="T90" s="34"/>
    </row>
    <row r="91" spans="6:21" x14ac:dyDescent="0.25">
      <c r="L91" s="65"/>
      <c r="M91" s="66"/>
      <c r="N91" s="66"/>
      <c r="O91" s="66"/>
      <c r="P91" s="66"/>
      <c r="U91" s="65"/>
    </row>
    <row r="92" spans="6:21" x14ac:dyDescent="0.25">
      <c r="L92" s="65"/>
      <c r="M92" s="66"/>
      <c r="N92" s="66"/>
      <c r="O92" s="66"/>
      <c r="P92" s="66"/>
      <c r="Q92" s="66"/>
      <c r="R92" s="65"/>
      <c r="S92" s="65"/>
      <c r="T92" s="65"/>
      <c r="U92" s="13"/>
    </row>
    <row r="93" spans="6:21" x14ac:dyDescent="0.25">
      <c r="L93" s="65"/>
      <c r="M93" s="66"/>
      <c r="N93" s="66"/>
      <c r="O93" s="66"/>
      <c r="P93" s="66"/>
    </row>
  </sheetData>
  <sheetProtection algorithmName="SHA-512" hashValue="sC1zLD2R8U0neOjV7a7KED9hJQjEw9fyn4dqdxNFwtbbDDSePdHAGsZg4zXxdWn7idwQgyH/vdm7AeS5FFe9Zg==" saltValue="hBWCJiilb5fJQkuXlPPcjQ==" spinCount="100000" sheet="1" objects="1" scenarios="1"/>
  <mergeCells count="1">
    <mergeCell ref="Q47:U47"/>
  </mergeCells>
  <dataValidations count="8">
    <dataValidation type="list" allowBlank="1" showInputMessage="1" showErrorMessage="1" sqref="M13:M32" xr:uid="{337DD11B-EB73-499D-B87B-D19B3699CADA}">
      <formula1>$M$48:$M$52</formula1>
    </dataValidation>
    <dataValidation type="list" allowBlank="1" showInputMessage="1" showErrorMessage="1" sqref="H13:H32" xr:uid="{CB4FBF04-C03E-4649-B644-326FA81F1B59}">
      <formula1>$H$48:$H$69</formula1>
    </dataValidation>
    <dataValidation type="list" allowBlank="1" showInputMessage="1" showErrorMessage="1" sqref="I13:I32" xr:uid="{9890058B-0D07-4BF4-BADF-9BFE6A0E4787}">
      <formula1>$I$48:$I$54</formula1>
    </dataValidation>
    <dataValidation type="list" allowBlank="1" showInputMessage="1" showErrorMessage="1" sqref="G13:G32" xr:uid="{FAAA1B2D-A8DD-4963-B9FA-3F05E6E7EEDD}">
      <formula1>$G$48:$G$54</formula1>
    </dataValidation>
    <dataValidation type="list" allowBlank="1" showInputMessage="1" showErrorMessage="1" sqref="E13:E32" xr:uid="{1D95EE4F-F33E-4F64-869F-AA595EED8263}">
      <formula1>$E$48:$E$79</formula1>
    </dataValidation>
    <dataValidation type="list" allowBlank="1" showInputMessage="1" showErrorMessage="1" sqref="D13:D32" xr:uid="{8597C6B4-745C-40FD-894E-86E0B79EF96A}">
      <formula1>$D$48:$D$60</formula1>
    </dataValidation>
    <dataValidation type="list" allowBlank="1" showInputMessage="1" showErrorMessage="1" sqref="F13:F32" xr:uid="{CBBEC2C5-FC1C-4EC4-B5D1-AA14D3F507CD}">
      <formula1>$F$48:$F$54</formula1>
    </dataValidation>
    <dataValidation type="list" allowBlank="1" showInputMessage="1" showErrorMessage="1" sqref="Q13:Q32" xr:uid="{FF70BD76-6363-497D-AE2C-0B0902D706C6}">
      <formula1>$Q$48:$Q$73</formula1>
    </dataValidation>
  </dataValidations>
  <pageMargins left="0.7" right="0.7" top="0.75" bottom="0.75" header="0.3" footer="0.3"/>
  <pageSetup scale="55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Example Fallow Program</vt:lpstr>
      <vt:lpstr>Current Fallow Progam</vt:lpstr>
      <vt:lpstr>'Current Fallow Progam'!Print_Area</vt:lpstr>
      <vt:lpstr>'Example Fallow Program'!Print_Area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E. Salassi</dc:creator>
  <cp:lastModifiedBy>Hilbun, Brian M.</cp:lastModifiedBy>
  <cp:lastPrinted>2020-02-07T14:57:45Z</cp:lastPrinted>
  <dcterms:created xsi:type="dcterms:W3CDTF">2010-06-24T16:28:48Z</dcterms:created>
  <dcterms:modified xsi:type="dcterms:W3CDTF">2026-03-03T19:16:56Z</dcterms:modified>
</cp:coreProperties>
</file>